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K:\Planning\Parks&amp;NH\A-Administration\A09-Policies &amp; Procedures\Landscape Guidelines\"/>
    </mc:Choice>
  </mc:AlternateContent>
  <workbookProtection workbookAlgorithmName="SHA-512" workbookHashValue="2c2Pyp2ZrANQiNDkq5ybQo4AAmNsWwiohAYKY92ZpWPMOpCyRN53CtL7PPsUyaI9cCstFZ7p/7M1ygyn9OkhhA==" workbookSaltValue="C2EKOL2DR078Yp6SaViYNw==" workbookSpinCount="100000" lockStructure="1"/>
  <bookViews>
    <workbookView xWindow="28680" yWindow="-120" windowWidth="29040" windowHeight="15840" activeTab="6"/>
  </bookViews>
  <sheets>
    <sheet name="Developer Costs" sheetId="1" r:id="rId1"/>
    <sheet name="Town Costs" sheetId="2" r:id="rId2"/>
    <sheet name="Addendum-SWM" sheetId="3" r:id="rId3"/>
    <sheet name="Addendum-Open Space" sheetId="4" r:id="rId4"/>
    <sheet name="Addendum-Parkland " sheetId="5" r:id="rId5"/>
    <sheet name="Summary - Developer Costs" sheetId="7" r:id="rId6"/>
    <sheet name="Summary - Town Costs" sheetId="8" r:id="rId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4" l="1"/>
  <c r="J20" i="4"/>
  <c r="F296" i="1" l="1"/>
  <c r="F298" i="1"/>
  <c r="F299" i="1"/>
  <c r="F301" i="1"/>
  <c r="F300" i="1"/>
  <c r="J10" i="5"/>
  <c r="I10" i="5"/>
  <c r="F218" i="1"/>
  <c r="J10" i="4"/>
  <c r="I10" i="4"/>
  <c r="J10" i="3"/>
  <c r="I10" i="3"/>
  <c r="F70" i="1" l="1"/>
  <c r="F57" i="1"/>
  <c r="F53" i="1"/>
  <c r="F63" i="1"/>
  <c r="J19" i="5" l="1"/>
  <c r="I19" i="5"/>
  <c r="J18" i="5"/>
  <c r="I18" i="5"/>
  <c r="J17" i="5"/>
  <c r="I17" i="5"/>
  <c r="J16" i="5"/>
  <c r="I16" i="5"/>
  <c r="J15" i="5"/>
  <c r="I15" i="5"/>
  <c r="J14" i="5"/>
  <c r="I14" i="5"/>
  <c r="J13" i="5"/>
  <c r="I13" i="5"/>
  <c r="J12" i="5"/>
  <c r="I12" i="5"/>
  <c r="J11" i="5"/>
  <c r="J20" i="5" s="1"/>
  <c r="I11" i="5"/>
  <c r="I20" i="5" s="1"/>
  <c r="J19" i="4"/>
  <c r="I19" i="4"/>
  <c r="J18" i="4"/>
  <c r="I18" i="4"/>
  <c r="J17" i="4"/>
  <c r="I17" i="4"/>
  <c r="J16" i="4"/>
  <c r="I16" i="4"/>
  <c r="J15" i="4"/>
  <c r="I15" i="4"/>
  <c r="J14" i="4"/>
  <c r="I14" i="4"/>
  <c r="J13" i="4"/>
  <c r="I13" i="4"/>
  <c r="J12" i="4"/>
  <c r="I12" i="4"/>
  <c r="J11" i="4"/>
  <c r="J21" i="4" s="1"/>
  <c r="J22" i="4" s="1"/>
  <c r="I11" i="4"/>
  <c r="J19" i="3"/>
  <c r="I19" i="3"/>
  <c r="J18" i="3"/>
  <c r="I18" i="3"/>
  <c r="J17" i="3"/>
  <c r="I17" i="3"/>
  <c r="J16" i="3"/>
  <c r="I16" i="3"/>
  <c r="J15" i="3"/>
  <c r="I15" i="3"/>
  <c r="J14" i="3"/>
  <c r="I14" i="3"/>
  <c r="J13" i="3"/>
  <c r="I13" i="3"/>
  <c r="J12" i="3"/>
  <c r="I12" i="3"/>
  <c r="J11" i="3"/>
  <c r="I11" i="3"/>
  <c r="F166" i="2"/>
  <c r="F165" i="2"/>
  <c r="F167" i="2"/>
  <c r="F164" i="2"/>
  <c r="F163" i="2"/>
  <c r="F162" i="2"/>
  <c r="F161" i="2"/>
  <c r="F160" i="2"/>
  <c r="F159" i="2"/>
  <c r="J21" i="5" l="1"/>
  <c r="J22" i="5" s="1"/>
  <c r="J23" i="4"/>
  <c r="J20" i="3"/>
  <c r="I20" i="3"/>
  <c r="J24" i="4" l="1"/>
  <c r="J25" i="4"/>
  <c r="F51" i="2"/>
  <c r="J23" i="5"/>
  <c r="J21" i="3"/>
  <c r="J24" i="5" l="1"/>
  <c r="J25" i="5" s="1"/>
  <c r="F183" i="2" s="1"/>
  <c r="J22" i="3"/>
  <c r="J23" i="3" s="1"/>
  <c r="J24" i="3" l="1"/>
  <c r="J25" i="3" s="1"/>
  <c r="F22" i="2" s="1"/>
  <c r="F147" i="2"/>
  <c r="F145" i="2"/>
  <c r="F156" i="2"/>
  <c r="F155" i="2"/>
  <c r="F141" i="2"/>
  <c r="F151" i="2"/>
  <c r="F130" i="2"/>
  <c r="F132" i="2"/>
  <c r="F154" i="2"/>
  <c r="F153" i="2"/>
  <c r="F152" i="2"/>
  <c r="F150" i="2"/>
  <c r="F123" i="2"/>
  <c r="F122" i="2"/>
  <c r="F121" i="2"/>
  <c r="F124" i="2"/>
  <c r="F146" i="2"/>
  <c r="F144" i="2"/>
  <c r="F143" i="2"/>
  <c r="F142" i="2"/>
  <c r="F140" i="2"/>
  <c r="F139" i="2"/>
  <c r="F138" i="2"/>
  <c r="F137" i="2"/>
  <c r="F131" i="2"/>
  <c r="F129" i="2"/>
  <c r="F128" i="2"/>
  <c r="F127" i="2"/>
  <c r="F126" i="2"/>
  <c r="F125" i="2"/>
  <c r="F120" i="2"/>
  <c r="F115" i="2"/>
  <c r="F114" i="2"/>
  <c r="F113" i="2"/>
  <c r="F111" i="2"/>
  <c r="F110" i="2"/>
  <c r="F109" i="2"/>
  <c r="F107" i="2"/>
  <c r="F106" i="2"/>
  <c r="F105" i="2"/>
  <c r="F103" i="2"/>
  <c r="F102" i="2"/>
  <c r="F101" i="2"/>
  <c r="F95" i="2"/>
  <c r="F94" i="2"/>
  <c r="F93" i="2"/>
  <c r="F92" i="2"/>
  <c r="F89" i="2"/>
  <c r="F91" i="2"/>
  <c r="F90" i="2"/>
  <c r="F88" i="2"/>
  <c r="F80" i="2"/>
  <c r="F79" i="2"/>
  <c r="F78" i="2"/>
  <c r="F77" i="2"/>
  <c r="F87" i="2"/>
  <c r="F86" i="2"/>
  <c r="F85" i="2"/>
  <c r="F84" i="2"/>
  <c r="F83" i="2"/>
  <c r="F75" i="2"/>
  <c r="F74" i="2"/>
  <c r="F44" i="2"/>
  <c r="F46" i="2" s="1"/>
  <c r="F216" i="1"/>
  <c r="F15" i="2"/>
  <c r="F17" i="2" s="1"/>
  <c r="F117" i="2" l="1"/>
  <c r="F134" i="2"/>
  <c r="F174" i="2" s="1"/>
  <c r="F47" i="2"/>
  <c r="F48" i="2" s="1"/>
  <c r="F49" i="2" s="1"/>
  <c r="F18" i="2"/>
  <c r="F19" i="2" s="1"/>
  <c r="F169" i="2"/>
  <c r="F175" i="2" s="1"/>
  <c r="F173" i="2"/>
  <c r="F82" i="2"/>
  <c r="F81" i="2"/>
  <c r="F76" i="2"/>
  <c r="F73" i="2"/>
  <c r="F97" i="2" s="1"/>
  <c r="F280" i="1"/>
  <c r="F283" i="1"/>
  <c r="F282" i="1"/>
  <c r="F281" i="1"/>
  <c r="F279" i="1"/>
  <c r="F278" i="1"/>
  <c r="F277" i="1"/>
  <c r="F274" i="1"/>
  <c r="F273" i="1"/>
  <c r="F275" i="1"/>
  <c r="F271" i="1"/>
  <c r="F270" i="1"/>
  <c r="F267" i="1"/>
  <c r="F276" i="1"/>
  <c r="F284" i="1"/>
  <c r="F272" i="1"/>
  <c r="F262" i="1"/>
  <c r="F261" i="1"/>
  <c r="F259" i="1"/>
  <c r="F258" i="1"/>
  <c r="F260" i="1"/>
  <c r="F256" i="1"/>
  <c r="F255" i="1"/>
  <c r="F290" i="1"/>
  <c r="F289" i="1"/>
  <c r="F288" i="1"/>
  <c r="F287" i="1"/>
  <c r="F286" i="1"/>
  <c r="F285" i="1"/>
  <c r="F269" i="1"/>
  <c r="F268" i="1"/>
  <c r="F263" i="1"/>
  <c r="F257" i="1"/>
  <c r="F44" i="1"/>
  <c r="F54" i="1"/>
  <c r="F98" i="1" s="1"/>
  <c r="F31" i="7" s="1"/>
  <c r="F34" i="1"/>
  <c r="F30" i="1"/>
  <c r="F264" i="1" l="1"/>
  <c r="F20" i="2"/>
  <c r="F21" i="2" s="1"/>
  <c r="F23" i="2" s="1"/>
  <c r="F13" i="8" s="1"/>
  <c r="F50" i="2"/>
  <c r="F52" i="2" s="1"/>
  <c r="F15" i="8" s="1"/>
  <c r="F172" i="2"/>
  <c r="F176" i="2" s="1"/>
  <c r="F177" i="2" s="1"/>
  <c r="F291" i="1"/>
  <c r="F295" i="1" s="1"/>
  <c r="F294" i="1"/>
  <c r="F179" i="2" l="1"/>
  <c r="F180" i="2" s="1"/>
  <c r="F181" i="2" l="1"/>
  <c r="F182" i="2" s="1"/>
  <c r="F184" i="2" s="1"/>
  <c r="F17" i="8" s="1"/>
  <c r="F19" i="8" s="1"/>
  <c r="F25" i="7" l="1"/>
  <c r="F125" i="1"/>
  <c r="F131" i="1"/>
  <c r="F224" i="1"/>
  <c r="F223" i="1"/>
  <c r="F222" i="1"/>
  <c r="F221" i="1"/>
  <c r="F220" i="1"/>
  <c r="F219" i="1"/>
  <c r="F217" i="1"/>
  <c r="F215" i="1"/>
  <c r="F214" i="1"/>
  <c r="F210" i="1"/>
  <c r="F209" i="1"/>
  <c r="F208" i="1"/>
  <c r="F207" i="1"/>
  <c r="F206" i="1"/>
  <c r="F205" i="1"/>
  <c r="F203" i="1"/>
  <c r="F202" i="1"/>
  <c r="F200" i="1"/>
  <c r="F198" i="1"/>
  <c r="F197" i="1"/>
  <c r="F196" i="1"/>
  <c r="F195" i="1"/>
  <c r="F194" i="1"/>
  <c r="F189" i="1"/>
  <c r="F188" i="1"/>
  <c r="F81" i="1"/>
  <c r="F76" i="1"/>
  <c r="F72" i="1"/>
  <c r="F71" i="1"/>
  <c r="F69" i="1"/>
  <c r="F68" i="1"/>
  <c r="F67" i="1"/>
  <c r="F66" i="1"/>
  <c r="F65" i="1"/>
  <c r="F64" i="1"/>
  <c r="F62" i="1"/>
  <c r="F61" i="1"/>
  <c r="F56" i="1"/>
  <c r="F55" i="1"/>
  <c r="F97" i="1"/>
  <c r="F29" i="7" s="1"/>
  <c r="F52" i="1"/>
  <c r="F51" i="1"/>
  <c r="F50" i="1"/>
  <c r="F49" i="1"/>
  <c r="F48" i="1"/>
  <c r="F47" i="1"/>
  <c r="F46" i="1"/>
  <c r="F45" i="1"/>
  <c r="F43" i="1"/>
  <c r="F39" i="1"/>
  <c r="F38" i="1"/>
  <c r="F37" i="1"/>
  <c r="F36" i="1"/>
  <c r="F35" i="1"/>
  <c r="F33" i="1"/>
  <c r="F32" i="1"/>
  <c r="F31" i="1"/>
  <c r="F28" i="1"/>
  <c r="F27" i="1"/>
  <c r="F26" i="1"/>
  <c r="F24" i="1"/>
  <c r="F23" i="1"/>
  <c r="F22" i="1"/>
  <c r="F21" i="1"/>
  <c r="F19" i="1"/>
  <c r="F18" i="1"/>
  <c r="F17" i="1"/>
  <c r="F16" i="1"/>
  <c r="F160" i="1"/>
  <c r="F159" i="1"/>
  <c r="F158" i="1"/>
  <c r="F157" i="1"/>
  <c r="F156" i="1"/>
  <c r="F155" i="1"/>
  <c r="F154" i="1"/>
  <c r="F153" i="1"/>
  <c r="F149" i="1"/>
  <c r="F148" i="1"/>
  <c r="F147" i="1"/>
  <c r="F146" i="1"/>
  <c r="F145" i="1"/>
  <c r="F144" i="1"/>
  <c r="F143" i="1"/>
  <c r="F142" i="1"/>
  <c r="F141" i="1"/>
  <c r="F139" i="1"/>
  <c r="F137" i="1"/>
  <c r="F136" i="1"/>
  <c r="F134" i="1"/>
  <c r="F133" i="1"/>
  <c r="F132" i="1"/>
  <c r="F130" i="1"/>
  <c r="F20" i="1" l="1"/>
  <c r="F95" i="1" s="1"/>
  <c r="F21" i="7" s="1"/>
  <c r="F58" i="1"/>
  <c r="F85" i="1" s="1"/>
  <c r="F73" i="1"/>
  <c r="F190" i="1"/>
  <c r="F227" i="1" s="1"/>
  <c r="F40" i="1"/>
  <c r="F84" i="1" s="1"/>
  <c r="F150" i="1"/>
  <c r="F164" i="1" s="1"/>
  <c r="F86" i="1"/>
  <c r="F78" i="1"/>
  <c r="F87" i="1" s="1"/>
  <c r="F82" i="1"/>
  <c r="F88" i="1" s="1"/>
  <c r="F161" i="1"/>
  <c r="F165" i="1" s="1"/>
  <c r="F126" i="1"/>
  <c r="F163" i="1" s="1"/>
  <c r="F211" i="1"/>
  <c r="F228" i="1" s="1"/>
  <c r="F225" i="1"/>
  <c r="F229" i="1" s="1"/>
  <c r="F77" i="1"/>
  <c r="F96" i="1" s="1"/>
  <c r="F23" i="7" s="1"/>
  <c r="F89" i="1" l="1"/>
  <c r="F90" i="1" s="1"/>
  <c r="F91" i="1" s="1"/>
  <c r="F92" i="1" s="1"/>
  <c r="F93" i="1" s="1"/>
  <c r="F13" i="7" s="1"/>
  <c r="F230" i="1"/>
  <c r="F231" i="1" s="1"/>
  <c r="F232" i="1" s="1"/>
  <c r="F166" i="1"/>
  <c r="F167" i="1" s="1"/>
  <c r="F168" i="1" s="1"/>
  <c r="F169" i="1" s="1"/>
  <c r="F170" i="1" s="1"/>
  <c r="F15" i="7" s="1"/>
  <c r="F233" i="1" l="1"/>
  <c r="F234" i="1" s="1"/>
  <c r="F17" i="7" s="1"/>
  <c r="F19" i="7" l="1"/>
  <c r="F27" i="7" s="1"/>
  <c r="F33" i="7" s="1"/>
</calcChain>
</file>

<file path=xl/sharedStrings.xml><?xml version="1.0" encoding="utf-8"?>
<sst xmlns="http://schemas.openxmlformats.org/spreadsheetml/2006/main" count="772" uniqueCount="280">
  <si>
    <t>STORMWATER MANAGEMENT POND - DEVELOPER COSTS</t>
  </si>
  <si>
    <t>COST ESTIMATION FORM (PART A)</t>
  </si>
  <si>
    <t>PROJECT NAME:</t>
  </si>
  <si>
    <t>DEVELOPER:</t>
  </si>
  <si>
    <t>ADDRESS:</t>
  </si>
  <si>
    <t>E-Mail:</t>
  </si>
  <si>
    <t>CONSULTANT:</t>
  </si>
  <si>
    <t>DATE:</t>
  </si>
  <si>
    <t>REVISED:</t>
  </si>
  <si>
    <t>BLOCK No.:</t>
  </si>
  <si>
    <t>AREA: (ha):</t>
  </si>
  <si>
    <t>1. SITE WORK</t>
  </si>
  <si>
    <t>L.M.</t>
  </si>
  <si>
    <t>L.S.</t>
  </si>
  <si>
    <t>Sq. M.</t>
  </si>
  <si>
    <t>Rough grading (area) or</t>
  </si>
  <si>
    <t>Rough grading (volume)</t>
  </si>
  <si>
    <t>Cu. M.</t>
  </si>
  <si>
    <t>Topsoil Placement, fine grading and seeding</t>
  </si>
  <si>
    <t>2. PLANTING</t>
  </si>
  <si>
    <t>SECURITIES WILL BE ESTABLISHED BASED ON POTTED/CONTAINER GROWIN PLANT MATERIAL (BARE ROOT PLANT MATERIAL MAY BE USED AT APPROPRIATE TIMES, SPRING OR FALL SECURITIES MAY BE REDUCED AT THAT TIME)</t>
  </si>
  <si>
    <t>Deciduous Trees</t>
  </si>
  <si>
    <t>Ea.</t>
  </si>
  <si>
    <t>- 60 mm cal.</t>
  </si>
  <si>
    <t>- 50 mm cal.</t>
  </si>
  <si>
    <t>- 40 mm cal.</t>
  </si>
  <si>
    <t>- 300 cm ht.</t>
  </si>
  <si>
    <t>- 200 cm ht.</t>
  </si>
  <si>
    <t>- 150 cm ht.</t>
  </si>
  <si>
    <t>Deciduous Multi-stem Trees</t>
  </si>
  <si>
    <t>Coniferous Trees</t>
  </si>
  <si>
    <t>Deciduous Shrubs</t>
  </si>
  <si>
    <t>- 60 cm ht.</t>
  </si>
  <si>
    <t>Aquatic Plants</t>
  </si>
  <si>
    <t>Container Plants</t>
  </si>
  <si>
    <t>Herbaceous Plants</t>
  </si>
  <si>
    <t>Submergent Aquatic Plants</t>
  </si>
  <si>
    <t>Emergent Squatic Plants</t>
  </si>
  <si>
    <t>Wetland Seedbank Placement</t>
  </si>
  <si>
    <t>Others (Specify):</t>
  </si>
  <si>
    <t>PLANTING SUBTOTAL</t>
  </si>
  <si>
    <t>3. SITE AMENITIES</t>
  </si>
  <si>
    <t>Impressed Concrete</t>
  </si>
  <si>
    <t>SITE AMENITITES SUBTOTAL</t>
  </si>
  <si>
    <t>1.       Site Work</t>
  </si>
  <si>
    <t>2.       Planting</t>
  </si>
  <si>
    <t>3.       Site Amenities</t>
  </si>
  <si>
    <t>CONSTRUCTION SUBTOTAL</t>
  </si>
  <si>
    <t>10% Consultant's Fee</t>
  </si>
  <si>
    <t>SUBTOTAL</t>
  </si>
  <si>
    <t>13% H.S.T.</t>
  </si>
  <si>
    <t>TOTAL PROJECT COST</t>
  </si>
  <si>
    <t>O.A.L.A. Member Seal and Signature</t>
  </si>
  <si>
    <t>STREETSCAPE - DEVELOPER COSTS</t>
  </si>
  <si>
    <t>COST ESTIMATION FORM (PART B)</t>
  </si>
  <si>
    <t>1. STRUCTURES AND FENCING</t>
  </si>
  <si>
    <t>Entry Features</t>
  </si>
  <si>
    <t>Columns (Masonry, Tall)</t>
  </si>
  <si>
    <t>Columns (Masonry, Low)</t>
  </si>
  <si>
    <t>Feature Walls (Includes Signage)</t>
  </si>
  <si>
    <t>Decorative Metal Fence</t>
  </si>
  <si>
    <t>Corporate Identifier</t>
  </si>
  <si>
    <t>Masonry Wall (Commercial Block and Noise)</t>
  </si>
  <si>
    <t>Brick/Architectural Block</t>
  </si>
  <si>
    <t>Precast Concrete</t>
  </si>
  <si>
    <t>Compact Brick Wall</t>
  </si>
  <si>
    <t>Tall Masonry Column (Fence)</t>
  </si>
  <si>
    <t>Low Precast Column (Fence)</t>
  </si>
  <si>
    <t>Other (specify):</t>
  </si>
  <si>
    <t>STRUCTURES AND FENCING SUBTOTAL</t>
  </si>
  <si>
    <t>Buffer Trees - 60mm cal. (Deciduous)</t>
  </si>
  <si>
    <t xml:space="preserve">  PLANTING SUBTOTAL</t>
  </si>
  <si>
    <t>5.0m Wide or Larger Islands (Centre Median Islands &amp; Entrance Features including water service and meters required)</t>
  </si>
  <si>
    <t>The Above Items require a 10% maintenance (cost carried over to summary sheet)</t>
  </si>
  <si>
    <t>IRRIGATION SUBTOTAL</t>
  </si>
  <si>
    <t>Sod (Includes topsoil and fine grading)</t>
  </si>
  <si>
    <t>SOD SUBTOTAL</t>
  </si>
  <si>
    <t>1.       Structures and Fencing</t>
  </si>
  <si>
    <t>4.       Irrigation</t>
  </si>
  <si>
    <t>5.       Sod</t>
  </si>
  <si>
    <t>COST ESTIMATION FORM (PART C)</t>
  </si>
  <si>
    <t>Topsoil Placement, Fine Grading and Sodding</t>
  </si>
  <si>
    <t>Topsoil Placement, Fine Grading and Seeding</t>
  </si>
  <si>
    <t>TOWN FILE No. 21T-</t>
  </si>
  <si>
    <t>PHONE:</t>
  </si>
  <si>
    <t>SITE WORK SUBTOTAL</t>
  </si>
  <si>
    <t>Benches</t>
  </si>
  <si>
    <t>Asphalt Walkway</t>
  </si>
  <si>
    <t>Removable Bollards</t>
  </si>
  <si>
    <t>Concrete Paving (150mm)</t>
  </si>
  <si>
    <t>Unit Paving</t>
  </si>
  <si>
    <t>Fencing and Masonry Column</t>
  </si>
  <si>
    <t>Low Masonry Column (Fence)</t>
  </si>
  <si>
    <t>Buffer Trees - 50mm cal. (Deciduous)</t>
  </si>
  <si>
    <t>CASH-IN-LIEU FOR BOULEVARD TREES - $650.00 PER TREE</t>
  </si>
  <si>
    <t>CASH-IN-LIEU FOR COMPENSATION TREES - $650.00 PER TREE</t>
  </si>
  <si>
    <t xml:space="preserve">3. SITE AMENITIES </t>
  </si>
  <si>
    <t>OPEN SPACE DEVELOPMENT - DEVELOPER COSTS</t>
  </si>
  <si>
    <t>PARKLAND DEVELOPMENT - DEVELOPER COSTS</t>
  </si>
  <si>
    <t>COST ESTIMATION FORM (PART D)</t>
  </si>
  <si>
    <t>Catch Basins (single include frame grate &amp; adjustments)</t>
  </si>
  <si>
    <t xml:space="preserve">Construction Mud Mat </t>
  </si>
  <si>
    <t>l.m.</t>
  </si>
  <si>
    <t xml:space="preserve">No Dumping Sign </t>
  </si>
  <si>
    <t>Structural Fill (under proposed hardscape areas and structures)</t>
  </si>
  <si>
    <t xml:space="preserve">Topsoil Amendments, Pre and Post Tests Analysis Report </t>
  </si>
  <si>
    <t>Allowance</t>
  </si>
  <si>
    <t>Topsoil Testing and Soil Report (5 samples)</t>
  </si>
  <si>
    <t xml:space="preserve">Paige Wire Fence </t>
  </si>
  <si>
    <t>2. SITE SERVICING</t>
  </si>
  <si>
    <t>Area Drains (single include frame grate &amp; adjustments)</t>
  </si>
  <si>
    <t>Storm Maintenance Hole (single include frame grate &amp; adjustments)</t>
  </si>
  <si>
    <t>Storm Sewer Pipe - 450mm dia.</t>
  </si>
  <si>
    <t>Storm Sewer Pipe - 375mm dia.</t>
  </si>
  <si>
    <t>Storm Sewer Pipe - 300mm dia.</t>
  </si>
  <si>
    <t>Storm Sewer Pipe - 250mm dia.</t>
  </si>
  <si>
    <t>Storm Sewer Pipe - 200mm dia.</t>
  </si>
  <si>
    <t>Storm Sewer Pipe - 150mm dia.</t>
  </si>
  <si>
    <t>Sanitary Sewer Pipe - 250mm dia.</t>
  </si>
  <si>
    <t>Sanitary Sewer Pipe - 200mm dia.</t>
  </si>
  <si>
    <t>Sanitary Sewer Pipe - 150mm dia.</t>
  </si>
  <si>
    <t>Ground or Yard Hydrant</t>
  </si>
  <si>
    <t>Sanitary Sewer Pipe Connection to Property Line</t>
  </si>
  <si>
    <t xml:space="preserve">Water Meter Chamber </t>
  </si>
  <si>
    <t>Layout and As-built Information</t>
  </si>
  <si>
    <t>SITE SERVICING SUBTOTAL</t>
  </si>
  <si>
    <t xml:space="preserve">Culvert (300mm dia. Including end sections) </t>
  </si>
  <si>
    <t>Watermain Pipe Connection to Property Line</t>
  </si>
  <si>
    <t>Hydro Cable Connection to Property Line</t>
  </si>
  <si>
    <t>2.       Site Servicing</t>
  </si>
  <si>
    <t>Perennials and Ornamental Grasses</t>
  </si>
  <si>
    <t xml:space="preserve">COST ESTIMATION FORM </t>
  </si>
  <si>
    <t>STORMWATER MANAGEMENT POND - TOWN COSTS</t>
  </si>
  <si>
    <t>Entrance Feature</t>
  </si>
  <si>
    <t>Other (add to Addendum)</t>
  </si>
  <si>
    <t>TOTAL COST</t>
  </si>
  <si>
    <t>ADDENDUM TOTAL</t>
  </si>
  <si>
    <t>4.5% Consultant's Fee</t>
  </si>
  <si>
    <t>PARKLAND DEVELOPMENT - TOWN COSTS</t>
  </si>
  <si>
    <t>COST ESTIMATION FORM</t>
  </si>
  <si>
    <t xml:space="preserve">Layout and Grade Staking </t>
  </si>
  <si>
    <t>Remove and Disposal of Existing Paige Wire Fence</t>
  </si>
  <si>
    <t>3m wide Asphalt Walkway</t>
  </si>
  <si>
    <t xml:space="preserve">Impressed Concrete </t>
  </si>
  <si>
    <t>Walkway Lighting Service Including Connection, Pedestal, Permits and Fees</t>
  </si>
  <si>
    <t>Walkway Light Standards</t>
  </si>
  <si>
    <t>Shade Structure Light</t>
  </si>
  <si>
    <t>Sodding</t>
  </si>
  <si>
    <t>Seeding - Mechanical</t>
  </si>
  <si>
    <t>Seeding - Hydroseeding</t>
  </si>
  <si>
    <t xml:space="preserve">Topsoil Placement and Fine Grading </t>
  </si>
  <si>
    <t>Asphalt Parking Lots (including granular base, light duty asphalt &amp; line painting)</t>
  </si>
  <si>
    <t>Cast-In-Place Concrete Barrier Curb</t>
  </si>
  <si>
    <t>Other (add to Addendum):</t>
  </si>
  <si>
    <t>Precast Concrete Bumper</t>
  </si>
  <si>
    <t xml:space="preserve">Granular Parking Lots </t>
  </si>
  <si>
    <t>Park Sign (Installation only - supplied by Town)</t>
  </si>
  <si>
    <t>Stoop and Scoop Sign (Installation only - supplied by Town)</t>
  </si>
  <si>
    <t>No Winter Trail Maintenance Sign (Installation only - supplied by Town)</t>
  </si>
  <si>
    <t>Accessible Parking  Sign (Installation only - supplied by Town)</t>
  </si>
  <si>
    <t>- 100 mm cal.</t>
  </si>
  <si>
    <t>- 50 mm cal..</t>
  </si>
  <si>
    <t>- 100 cm ht.</t>
  </si>
  <si>
    <t>- 80 cm ht.</t>
  </si>
  <si>
    <t>Coniferous Shrubs &amp; Broadleaf Evergreens</t>
  </si>
  <si>
    <t>- 180 cm ht.</t>
  </si>
  <si>
    <t>4. FACILITIES</t>
  </si>
  <si>
    <t>Playground</t>
  </si>
  <si>
    <t>Play Equipment (refer to drawings &amp; specs)</t>
  </si>
  <si>
    <t>Rubberized Play Surface (including base &amp; drainage system)</t>
  </si>
  <si>
    <t>Eng. Wood Fiber Play Mix (including base &amp; drainage system)</t>
  </si>
  <si>
    <t>Sand Play Mix (including filter fabric)</t>
  </si>
  <si>
    <t>Drainage Line (100 mm dia. Perforated)</t>
  </si>
  <si>
    <t>Drainage Line (100 mm dia. Rigid)</t>
  </si>
  <si>
    <t>Concrete curb (cast-in-place)</t>
  </si>
  <si>
    <t>FACILITIES SUBTOTAL</t>
  </si>
  <si>
    <t>P-Gate</t>
  </si>
  <si>
    <t xml:space="preserve">Low Masonry Column </t>
  </si>
  <si>
    <t xml:space="preserve">Waste Receptacle </t>
  </si>
  <si>
    <t>Bicycle Rack</t>
  </si>
  <si>
    <t>Decorative Boulders</t>
  </si>
  <si>
    <t>Splash Pad</t>
  </si>
  <si>
    <t>Concrete Planter Curb</t>
  </si>
  <si>
    <t>Concrete Seat Wall</t>
  </si>
  <si>
    <t>Splash Pad Equipment (refer to drawings &amp; specs)</t>
  </si>
  <si>
    <t>Concrete Surface (including base &amp; drainage system)</t>
  </si>
  <si>
    <t>Sand Play Equipment (refer to drawings &amp; specs)</t>
  </si>
  <si>
    <t>Area Drains</t>
  </si>
  <si>
    <t>Splash Pad Manifold and Controller Cabinet</t>
  </si>
  <si>
    <t>Concrete Access Ramp</t>
  </si>
  <si>
    <t xml:space="preserve">Sand Table </t>
  </si>
  <si>
    <t>Basketball/ Multi-purpose court (including asphalt surface, basketball hoop, backboard assembly and line painting)</t>
  </si>
  <si>
    <t>Bleachers</t>
  </si>
  <si>
    <t>Player Benches</t>
  </si>
  <si>
    <t>Sport court</t>
  </si>
  <si>
    <t>Tennis Courts (including asphalt surface, line Painting and nets)</t>
  </si>
  <si>
    <t xml:space="preserve">3.5m Tennis Court Fence </t>
  </si>
  <si>
    <t>Tennis Courts Maintenance Gate</t>
  </si>
  <si>
    <t>Tennis Courts Single Gate</t>
  </si>
  <si>
    <t>10% Contingency</t>
  </si>
  <si>
    <t>Tennis Courts Light Standards</t>
  </si>
  <si>
    <t>4.       Facilities</t>
  </si>
  <si>
    <t>Testing Allowance</t>
  </si>
  <si>
    <t>Project Name:</t>
  </si>
  <si>
    <t>Date:</t>
  </si>
  <si>
    <t>21T (No.)</t>
  </si>
  <si>
    <t>Block No.</t>
  </si>
  <si>
    <t>Revision Date:</t>
  </si>
  <si>
    <t>No.</t>
  </si>
  <si>
    <t>Decription</t>
  </si>
  <si>
    <t>Qty.</t>
  </si>
  <si>
    <t>Unit</t>
  </si>
  <si>
    <t>Unit Cost (Construction)</t>
  </si>
  <si>
    <t>Construction Cost</t>
  </si>
  <si>
    <t>TOTAL</t>
  </si>
  <si>
    <t>Cost Difference</t>
  </si>
  <si>
    <t>(CARRY OVER TO COST ESTIMATE FORM)</t>
  </si>
  <si>
    <t>Limestone Screenings Walkway</t>
  </si>
  <si>
    <t>- 225 cm ht.</t>
  </si>
  <si>
    <t>4. IRRIGATION</t>
  </si>
  <si>
    <t>5. SOD</t>
  </si>
  <si>
    <t>OPEN SPACE DEVELOPMENT - TOWN COSTS</t>
  </si>
  <si>
    <t>10% MAINTENANCE FEE ON IRRIGATION SYSTEM(S)</t>
  </si>
  <si>
    <t>CONSTRUCTION COST ESTIMATE SUMMARY</t>
  </si>
  <si>
    <t>AMOUNT</t>
  </si>
  <si>
    <t>PART A</t>
  </si>
  <si>
    <t>STORMWATER MANAGEMENT POND</t>
  </si>
  <si>
    <t>PART B</t>
  </si>
  <si>
    <t>STREETSCAPE</t>
  </si>
  <si>
    <t>PART C</t>
  </si>
  <si>
    <t>OPEN SPACE</t>
  </si>
  <si>
    <t>PART D</t>
  </si>
  <si>
    <t>COST ESTIMATION FORM - DEVELOPER COSTS</t>
  </si>
  <si>
    <r>
      <t>*Total to be inserted on Schedule</t>
    </r>
    <r>
      <rPr>
        <sz val="11"/>
        <rFont val="Calibri"/>
        <family val="2"/>
        <scheme val="minor"/>
      </rPr>
      <t xml:space="preserve"> C</t>
    </r>
    <r>
      <rPr>
        <sz val="11"/>
        <color theme="1"/>
        <rFont val="Calibri"/>
        <family val="2"/>
        <scheme val="minor"/>
      </rPr>
      <t xml:space="preserve"> of the Subdivision Agreement</t>
    </r>
  </si>
  <si>
    <r>
      <t xml:space="preserve">*Total to be inserted on Schedule </t>
    </r>
    <r>
      <rPr>
        <sz val="11"/>
        <rFont val="Calibri"/>
        <family val="2"/>
        <scheme val="minor"/>
      </rPr>
      <t>C</t>
    </r>
    <r>
      <rPr>
        <sz val="11"/>
        <color theme="1"/>
        <rFont val="Calibri"/>
        <family val="2"/>
        <scheme val="minor"/>
      </rPr>
      <t xml:space="preserve"> of the Subdivision Agreement</t>
    </r>
  </si>
  <si>
    <t>The total cost of all items shown in this section will be installed at the Developer's expense.  The total cost of all works shown in this section will be shown on the security memo.</t>
  </si>
  <si>
    <t>DEVELOPER COSTS</t>
  </si>
  <si>
    <t>TOWN COSTS</t>
  </si>
  <si>
    <t>Parkland Development Cost Addendum - Town Costs</t>
  </si>
  <si>
    <t>Open Space Cost Addendum - Town Costs</t>
  </si>
  <si>
    <t>Parks and Natural Heritage, Planning (January 2024)</t>
  </si>
  <si>
    <t xml:space="preserve">Tall Precast Column (Fence) </t>
  </si>
  <si>
    <t>1.2m ht. Metal Decorative</t>
  </si>
  <si>
    <t>1.2m ht. Post and Rail</t>
  </si>
  <si>
    <t>Street Trees - 60mm cal. (Deciduous)</t>
  </si>
  <si>
    <t>Street Trees - 50mm cal. (Deciduous)</t>
  </si>
  <si>
    <t>Tree - 60mm cal. (Deciduous)                                       Cash-in-Lieu will be collected at a rate of $650/ tree for each street tree to be planted by the Town in Future. Carried over to summary sheet.</t>
  </si>
  <si>
    <t>Shade Structure/Trellis</t>
  </si>
  <si>
    <t>Raised Planters/ Concrete Seat Wall</t>
  </si>
  <si>
    <t>Shade Structure/ Trellis</t>
  </si>
  <si>
    <t>Armourstone / Concrete Seat Wall</t>
  </si>
  <si>
    <t>Town Environmental Sign</t>
  </si>
  <si>
    <t>Unit Cost (Town)</t>
  </si>
  <si>
    <t>PARKLAND (PARK BASE CONDITIONS)</t>
  </si>
  <si>
    <t>SWM Pond Development Cost Addendum - Town Costs</t>
  </si>
  <si>
    <t>- 50 cm ht./ spr.</t>
  </si>
  <si>
    <t>- 40 cm ht. / spr.</t>
  </si>
  <si>
    <t>Buffer Trees - 225cm ht. (Coniferous)</t>
  </si>
  <si>
    <t>Buffer Trees - 180cm ht. (Coniferous)</t>
  </si>
  <si>
    <t>Buffer Shrubs - 150cm ht. (Deciduous - multi-stem)</t>
  </si>
  <si>
    <t>Buffer Shrubs - 60cm ht. (Deciduous)</t>
  </si>
  <si>
    <t>Buffer Shrubs - 50cm ht./ spr. (Coniferous)</t>
  </si>
  <si>
    <t xml:space="preserve">Picnic Table </t>
  </si>
  <si>
    <t>Washroom Building (including foundation, installation &amp; servicing connections)</t>
  </si>
  <si>
    <t>Third Party Inspection</t>
  </si>
  <si>
    <t>Soccer Fields (including line painting and soccer nets)</t>
  </si>
  <si>
    <t xml:space="preserve">TOTAL </t>
  </si>
  <si>
    <t>COST ESTIMATION FORM - TOWN COSTS</t>
  </si>
  <si>
    <t>PARKLAND</t>
  </si>
  <si>
    <t xml:space="preserve">Maintenance </t>
  </si>
  <si>
    <t>Town Cost</t>
  </si>
  <si>
    <t>SUBTOTAL (Part A-C)</t>
  </si>
  <si>
    <r>
      <t xml:space="preserve">The total cost of all items shown in this section will be installed at the Town's expense.  The total cost of all works shown in this section will be shown in Schedule </t>
    </r>
    <r>
      <rPr>
        <sz val="9"/>
        <rFont val="Calibri"/>
        <family val="2"/>
        <scheme val="minor"/>
      </rPr>
      <t xml:space="preserve">C-2 </t>
    </r>
    <r>
      <rPr>
        <sz val="9"/>
        <color theme="1"/>
        <rFont val="Calibri"/>
        <family val="2"/>
        <scheme val="minor"/>
      </rPr>
      <t>of the Subdivision Agreement.</t>
    </r>
  </si>
  <si>
    <r>
      <t xml:space="preserve">*Total to be inserted on Schedule </t>
    </r>
    <r>
      <rPr>
        <sz val="11"/>
        <rFont val="Calibri"/>
        <family val="2"/>
        <scheme val="minor"/>
      </rPr>
      <t>C-2</t>
    </r>
    <r>
      <rPr>
        <sz val="11"/>
        <color theme="1"/>
        <rFont val="Calibri"/>
        <family val="2"/>
        <scheme val="minor"/>
      </rPr>
      <t xml:space="preserve"> of the Subdivision Agreement</t>
    </r>
  </si>
  <si>
    <r>
      <t xml:space="preserve">The total cost of all items shown in this section will be installed at the Town's expense.  The total cost of all works shown in this section will be shown in Schedule </t>
    </r>
    <r>
      <rPr>
        <sz val="9"/>
        <rFont val="Calibri"/>
        <family val="2"/>
        <scheme val="minor"/>
      </rPr>
      <t>C-2</t>
    </r>
    <r>
      <rPr>
        <sz val="9"/>
        <color rgb="FFFF0000"/>
        <rFont val="Calibri"/>
        <family val="2"/>
        <scheme val="minor"/>
      </rPr>
      <t xml:space="preserve"> </t>
    </r>
    <r>
      <rPr>
        <sz val="9"/>
        <color theme="1"/>
        <rFont val="Calibri"/>
        <family val="2"/>
        <scheme val="minor"/>
      </rPr>
      <t>of the Subdivision Agreement.</t>
    </r>
  </si>
  <si>
    <r>
      <t xml:space="preserve">The total cost of all items shown in this section will be installed at the Town's expense.  The total cost of all works shown in this section will be shown in Schedule </t>
    </r>
    <r>
      <rPr>
        <sz val="9"/>
        <rFont val="Calibri"/>
        <family val="2"/>
        <scheme val="minor"/>
      </rPr>
      <t>C-2 o</t>
    </r>
    <r>
      <rPr>
        <sz val="9"/>
        <color theme="1"/>
        <rFont val="Calibri"/>
        <family val="2"/>
        <scheme val="minor"/>
      </rPr>
      <t>f the Subdivision Agreement.</t>
    </r>
  </si>
  <si>
    <t>TOTAL (Part A-D and 10% mainteance fee)</t>
  </si>
  <si>
    <t>Tree - 60mm cal. (Deciduous)                                                 Cash-in-Lieu will be collected at a rate of $650/ tree for each compensation tree. Carried over to summary sheet.</t>
  </si>
  <si>
    <t>The Above Items require a 100% maintenance (cost carried over to summary sheet)</t>
  </si>
  <si>
    <t>100% MAINTENANCE FEE ON ENTRY FEATURE STRUCTURES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</si>
</sst>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_-&quot;$&quot;* #,##0.00_-;\-&quot;$&quot;* #,##0.00_-;_-&quot;$&quot;* &quot;-&quot;??_-;_-@_-"/>
  </numFmts>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u/>
      <sz val="12"/>
      <color theme="1"/>
      <name val="Calibri"/>
      <family val="2"/>
      <scheme val="minor"/>
    </font>
    <font>
      <sz val="9"/>
      <color theme="1"/>
      <name val="Calibri"/>
      <family val="2"/>
      <scheme val="minor"/>
    </font>
    <font>
      <sz val="6"/>
      <color theme="1"/>
      <name val="Calibri"/>
      <family val="2"/>
      <scheme val="minor"/>
    </font>
    <font>
      <sz val="12"/>
      <color theme="1"/>
      <name val="Calibri"/>
      <family val="2"/>
      <scheme val="minor"/>
    </font>
    <font>
      <b/>
      <sz val="14"/>
      <color theme="1"/>
      <name val="Calibri"/>
      <family val="2"/>
      <scheme val="minor"/>
    </font>
    <font>
      <sz val="11"/>
      <name val="Calibri"/>
      <family val="2"/>
      <scheme val="minor"/>
    </font>
    <font>
      <sz val="10"/>
      <color rgb="FFFF0000"/>
      <name val="Calibri"/>
      <family val="2"/>
      <scheme val="minor"/>
    </font>
    <font>
      <b/>
      <sz val="11"/>
      <color theme="1"/>
      <name val="Arial Narrow"/>
      <family val="2"/>
    </font>
    <font>
      <b/>
      <sz val="12"/>
      <color rgb="FFFF0000"/>
      <name val="Calibri"/>
      <family val="2"/>
      <scheme val="minor"/>
    </font>
    <font>
      <sz val="12"/>
      <color rgb="FFFF0000"/>
      <name val="Calibri"/>
      <family val="2"/>
      <scheme val="minor"/>
    </font>
    <font>
      <sz val="10"/>
      <name val="Calibri"/>
      <family val="2"/>
      <scheme val="minor"/>
    </font>
    <font>
      <sz val="9"/>
      <color rgb="FFFF0000"/>
      <name val="Calibri"/>
      <family val="2"/>
      <scheme val="minor"/>
    </font>
    <font>
      <b/>
      <sz val="8"/>
      <color theme="1"/>
      <name val="Calibri"/>
      <family val="2"/>
      <scheme val="minor"/>
    </font>
    <font>
      <sz val="8"/>
      <color theme="1"/>
      <name val="Calibri"/>
      <family val="2"/>
      <scheme val="minor"/>
    </font>
    <font>
      <b/>
      <u/>
      <sz val="12"/>
      <name val="Calibri"/>
      <family val="2"/>
      <scheme val="minor"/>
    </font>
    <font>
      <b/>
      <sz val="12"/>
      <name val="Calibri"/>
      <family val="2"/>
      <scheme val="minor"/>
    </font>
    <font>
      <sz val="12"/>
      <name val="Calibri"/>
      <family val="2"/>
      <scheme val="minor"/>
    </font>
    <font>
      <b/>
      <sz val="10"/>
      <name val="Calibri"/>
      <family val="2"/>
      <scheme val="minor"/>
    </font>
    <font>
      <sz val="9"/>
      <name val="Calibri"/>
      <family val="2"/>
      <scheme val="minor"/>
    </font>
  </fonts>
  <fills count="7">
    <fill>
      <patternFill patternType="none"/>
    </fill>
    <fill>
      <patternFill patternType="gray125"/>
    </fill>
    <fill>
      <patternFill patternType="solid">
        <fgColor rgb="FFFFFFCC"/>
        <bgColor indexed="64"/>
      </patternFill>
    </fill>
    <fill>
      <patternFill patternType="solid">
        <fgColor rgb="FFFFFF99"/>
        <bgColor indexed="64"/>
      </patternFill>
    </fill>
    <fill>
      <patternFill patternType="solid">
        <fgColor rgb="FF66FFFF"/>
        <bgColor indexed="64"/>
      </patternFill>
    </fill>
    <fill>
      <patternFill patternType="solid">
        <fgColor rgb="FFCCECFF"/>
        <bgColor indexed="64"/>
      </patternFill>
    </fill>
    <fill>
      <patternFill patternType="solid">
        <fgColor rgb="FFCCCC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91">
    <xf numFmtId="0" fontId="0" fillId="0" borderId="0" xfId="0"/>
    <xf numFmtId="44" fontId="0" fillId="3" borderId="9" xfId="1" applyFont="1" applyFill="1" applyBorder="1" applyAlignment="1" applyProtection="1">
      <alignment horizontal="right" vertical="center"/>
    </xf>
    <xf numFmtId="164" fontId="0" fillId="4" borderId="9" xfId="0" applyNumberFormat="1" applyFill="1" applyBorder="1" applyAlignment="1" applyProtection="1">
      <alignment horizontal="right" vertical="center"/>
      <protection locked="0"/>
    </xf>
    <xf numFmtId="0" fontId="0" fillId="0" borderId="10" xfId="0" applyBorder="1"/>
    <xf numFmtId="0" fontId="0" fillId="0" borderId="11" xfId="0" applyBorder="1"/>
    <xf numFmtId="0" fontId="0" fillId="0" borderId="4" xfId="0" applyBorder="1"/>
    <xf numFmtId="0" fontId="9" fillId="0" borderId="11" xfId="0" applyFont="1" applyBorder="1" applyAlignment="1">
      <alignment vertical="center" wrapText="1"/>
    </xf>
    <xf numFmtId="0" fontId="9" fillId="0" borderId="12" xfId="0" applyFont="1" applyBorder="1" applyAlignment="1">
      <alignment vertical="center" wrapText="1"/>
    </xf>
    <xf numFmtId="0" fontId="6" fillId="0" borderId="10" xfId="0" applyFont="1" applyBorder="1" applyAlignment="1">
      <alignment vertical="center"/>
    </xf>
    <xf numFmtId="0" fontId="6" fillId="0" borderId="0" xfId="0" applyFont="1" applyAlignment="1">
      <alignment vertical="center"/>
    </xf>
    <xf numFmtId="0" fontId="4"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0" fillId="4" borderId="9" xfId="0"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164" fontId="0" fillId="3" borderId="9" xfId="1" applyNumberFormat="1" applyFont="1" applyFill="1" applyBorder="1" applyAlignment="1" applyProtection="1">
      <alignment horizontal="right" vertical="center"/>
    </xf>
    <xf numFmtId="0" fontId="4" fillId="0" borderId="11" xfId="0" applyFont="1" applyBorder="1" applyAlignment="1">
      <alignment horizontal="right" vertical="center"/>
    </xf>
    <xf numFmtId="0" fontId="10" fillId="0" borderId="11" xfId="0" applyFont="1" applyBorder="1" applyAlignment="1">
      <alignment horizontal="right" vertical="center"/>
    </xf>
    <xf numFmtId="44" fontId="0" fillId="0" borderId="12" xfId="1" applyFont="1" applyFill="1" applyBorder="1" applyAlignment="1" applyProtection="1">
      <alignment horizontal="right" vertical="center"/>
    </xf>
    <xf numFmtId="0" fontId="6" fillId="0" borderId="1" xfId="0" applyFont="1" applyBorder="1" applyAlignment="1">
      <alignment vertical="center"/>
    </xf>
    <xf numFmtId="0" fontId="4" fillId="0" borderId="2" xfId="0" applyFont="1" applyBorder="1" applyAlignment="1">
      <alignment horizontal="right" vertical="center"/>
    </xf>
    <xf numFmtId="0" fontId="10" fillId="0" borderId="2" xfId="0" applyFont="1" applyBorder="1" applyAlignment="1">
      <alignment horizontal="right" vertical="center"/>
    </xf>
    <xf numFmtId="44" fontId="0" fillId="0" borderId="3" xfId="1" applyFont="1" applyFill="1" applyBorder="1" applyAlignment="1" applyProtection="1">
      <alignment horizontal="right" vertical="center"/>
    </xf>
    <xf numFmtId="0" fontId="0" fillId="0" borderId="0" xfId="0" applyProtection="1">
      <protection locked="0"/>
    </xf>
    <xf numFmtId="44" fontId="0" fillId="3" borderId="9" xfId="1" applyFont="1" applyFill="1" applyBorder="1" applyProtection="1"/>
    <xf numFmtId="0" fontId="0" fillId="0" borderId="1" xfId="0" applyBorder="1"/>
    <xf numFmtId="0" fontId="0" fillId="0" borderId="2" xfId="0" applyBorder="1"/>
    <xf numFmtId="44" fontId="0" fillId="0" borderId="3" xfId="1" applyFont="1" applyFill="1" applyBorder="1" applyProtection="1"/>
    <xf numFmtId="0" fontId="14" fillId="0" borderId="0" xfId="0" applyFont="1" applyBorder="1" applyAlignment="1">
      <alignment vertical="center" wrapText="1"/>
    </xf>
    <xf numFmtId="0" fontId="0" fillId="0" borderId="0" xfId="0" applyBorder="1"/>
    <xf numFmtId="0" fontId="2" fillId="0" borderId="0" xfId="0" applyFont="1"/>
    <xf numFmtId="0" fontId="6" fillId="2" borderId="9" xfId="0" applyFont="1" applyFill="1" applyBorder="1" applyAlignment="1" applyProtection="1">
      <alignment horizontal="center" vertical="center"/>
      <protection locked="0"/>
    </xf>
    <xf numFmtId="44" fontId="6" fillId="0" borderId="9" xfId="1" applyFont="1" applyBorder="1" applyAlignment="1" applyProtection="1">
      <alignment horizontal="center" vertical="center"/>
    </xf>
    <xf numFmtId="44" fontId="6" fillId="0" borderId="9" xfId="1" applyFont="1" applyBorder="1" applyAlignment="1" applyProtection="1">
      <alignment horizontal="right" vertical="center"/>
    </xf>
    <xf numFmtId="0" fontId="6" fillId="0" borderId="0" xfId="0" applyFont="1"/>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44" fontId="12" fillId="3" borderId="9" xfId="1" applyFont="1" applyFill="1" applyBorder="1" applyAlignment="1" applyProtection="1">
      <alignment horizontal="right" vertical="center"/>
    </xf>
    <xf numFmtId="0" fontId="12" fillId="0" borderId="0" xfId="0" applyFont="1"/>
    <xf numFmtId="44" fontId="17" fillId="0" borderId="9" xfId="1" applyFont="1" applyBorder="1" applyAlignment="1" applyProtection="1">
      <alignment horizontal="right" vertical="center"/>
    </xf>
    <xf numFmtId="0" fontId="6" fillId="0" borderId="0" xfId="0" applyFont="1" applyAlignment="1">
      <alignment vertical="center"/>
    </xf>
    <xf numFmtId="44" fontId="0" fillId="4" borderId="9" xfId="1" applyFont="1" applyFill="1" applyBorder="1" applyAlignment="1">
      <alignment horizontal="right" vertical="center"/>
    </xf>
    <xf numFmtId="164" fontId="6" fillId="4" borderId="9" xfId="0" applyNumberFormat="1" applyFont="1" applyFill="1" applyBorder="1" applyAlignment="1" applyProtection="1">
      <alignment horizontal="right" vertical="center"/>
      <protection locked="0"/>
    </xf>
    <xf numFmtId="0" fontId="6" fillId="2" borderId="14" xfId="0" applyFont="1" applyFill="1" applyBorder="1" applyAlignment="1" applyProtection="1">
      <alignment horizontal="center" vertical="center"/>
      <protection locked="0"/>
    </xf>
    <xf numFmtId="0" fontId="3" fillId="0" borderId="10" xfId="0" applyFont="1" applyBorder="1"/>
    <xf numFmtId="0" fontId="0" fillId="0" borderId="6" xfId="0" applyBorder="1"/>
    <xf numFmtId="0" fontId="0" fillId="0" borderId="7" xfId="0" applyBorder="1"/>
    <xf numFmtId="0" fontId="19" fillId="0" borderId="9" xfId="0" applyFont="1" applyBorder="1" applyAlignment="1">
      <alignment horizontal="center" vertical="center" wrapText="1"/>
    </xf>
    <xf numFmtId="0" fontId="0" fillId="2" borderId="11" xfId="0" applyFill="1" applyBorder="1" applyProtection="1">
      <protection locked="0"/>
    </xf>
    <xf numFmtId="164" fontId="0" fillId="2" borderId="11" xfId="0" applyNumberFormat="1" applyFill="1" applyBorder="1" applyProtection="1">
      <protection locked="0"/>
    </xf>
    <xf numFmtId="44" fontId="0" fillId="0" borderId="11" xfId="1" applyFont="1" applyBorder="1" applyProtection="1"/>
    <xf numFmtId="44" fontId="0" fillId="0" borderId="12" xfId="1" applyFont="1" applyBorder="1" applyProtection="1"/>
    <xf numFmtId="44" fontId="0" fillId="0" borderId="8" xfId="1" applyFont="1" applyBorder="1"/>
    <xf numFmtId="0" fontId="4" fillId="0" borderId="0" xfId="0" applyFont="1" applyAlignment="1"/>
    <xf numFmtId="0" fontId="4" fillId="0" borderId="7" xfId="0" applyFont="1" applyBorder="1" applyAlignment="1"/>
    <xf numFmtId="0" fontId="6" fillId="0" borderId="0" xfId="0" applyFont="1" applyAlignment="1">
      <alignment vertical="center"/>
    </xf>
    <xf numFmtId="0" fontId="4" fillId="0" borderId="11" xfId="0" applyFont="1" applyBorder="1" applyAlignment="1">
      <alignment horizontal="right" vertical="center"/>
    </xf>
    <xf numFmtId="0" fontId="7" fillId="0" borderId="10" xfId="0" applyFont="1" applyBorder="1" applyAlignment="1">
      <alignment horizontal="left" vertical="center"/>
    </xf>
    <xf numFmtId="0" fontId="10" fillId="0" borderId="11" xfId="0" applyFont="1" applyBorder="1" applyAlignment="1">
      <alignment horizontal="right"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7"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164" fontId="6" fillId="0" borderId="14" xfId="0" applyNumberFormat="1" applyFont="1" applyFill="1" applyBorder="1" applyAlignment="1" applyProtection="1">
      <alignment horizontal="right" vertical="center"/>
      <protection locked="0"/>
    </xf>
    <xf numFmtId="0" fontId="24" fillId="0" borderId="0" xfId="0" applyFont="1" applyAlignment="1">
      <alignment vertical="center"/>
    </xf>
    <xf numFmtId="44" fontId="17" fillId="3" borderId="9" xfId="1" applyFont="1" applyFill="1" applyBorder="1" applyAlignment="1" applyProtection="1">
      <alignment horizontal="right" vertical="center"/>
    </xf>
    <xf numFmtId="0" fontId="17" fillId="0" borderId="0" xfId="0" applyFont="1"/>
    <xf numFmtId="0" fontId="12" fillId="0" borderId="7" xfId="0" applyFont="1" applyBorder="1"/>
    <xf numFmtId="44" fontId="0" fillId="0" borderId="12" xfId="1" applyFont="1" applyFill="1" applyBorder="1" applyProtection="1"/>
    <xf numFmtId="0" fontId="0" fillId="0" borderId="7" xfId="0" applyBorder="1" applyProtection="1">
      <protection locked="0"/>
    </xf>
    <xf numFmtId="0" fontId="6" fillId="0" borderId="9" xfId="0" applyFont="1" applyBorder="1" applyAlignment="1" applyProtection="1">
      <alignment horizontal="center" vertical="center"/>
    </xf>
    <xf numFmtId="0" fontId="6" fillId="0" borderId="14" xfId="0" applyFont="1" applyBorder="1" applyAlignment="1" applyProtection="1">
      <alignment horizontal="center" vertical="center"/>
    </xf>
    <xf numFmtId="44" fontId="0" fillId="0" borderId="8" xfId="1" applyFont="1" applyBorder="1" applyProtection="1"/>
    <xf numFmtId="0" fontId="0" fillId="0" borderId="0" xfId="0" applyProtection="1"/>
    <xf numFmtId="0" fontId="12" fillId="0" borderId="0" xfId="0" applyFont="1" applyProtection="1"/>
    <xf numFmtId="0" fontId="12" fillId="0" borderId="7" xfId="0" applyFont="1" applyBorder="1" applyProtection="1"/>
    <xf numFmtId="0" fontId="4" fillId="0" borderId="0" xfId="0" applyFont="1" applyAlignment="1" applyProtection="1"/>
    <xf numFmtId="0" fontId="4" fillId="0" borderId="7" xfId="0" applyFont="1" applyBorder="1" applyAlignment="1" applyProtection="1"/>
    <xf numFmtId="0" fontId="3" fillId="0" borderId="10" xfId="0" applyFont="1" applyBorder="1" applyProtection="1"/>
    <xf numFmtId="0" fontId="3" fillId="0" borderId="1" xfId="0" applyFont="1" applyBorder="1" applyProtection="1"/>
    <xf numFmtId="0" fontId="19" fillId="5" borderId="2" xfId="0" applyFont="1" applyFill="1" applyBorder="1" applyAlignment="1" applyProtection="1">
      <alignment horizontal="center" vertical="center" wrapText="1"/>
    </xf>
    <xf numFmtId="0" fontId="19" fillId="5" borderId="3" xfId="0" applyFont="1" applyFill="1" applyBorder="1" applyAlignment="1" applyProtection="1">
      <alignment horizontal="center" vertical="center" wrapText="1"/>
    </xf>
    <xf numFmtId="0" fontId="3" fillId="0" borderId="9" xfId="0" applyFont="1" applyBorder="1" applyAlignment="1" applyProtection="1">
      <alignment horizontal="left" vertical="top"/>
    </xf>
    <xf numFmtId="0" fontId="3" fillId="0" borderId="9" xfId="0" applyFont="1" applyBorder="1" applyAlignment="1" applyProtection="1">
      <alignment horizontal="left" vertical="top" wrapText="1"/>
    </xf>
    <xf numFmtId="0" fontId="0" fillId="0" borderId="0" xfId="0" applyAlignment="1">
      <alignment horizontal="center" vertical="center"/>
    </xf>
    <xf numFmtId="164" fontId="0" fillId="6" borderId="9" xfId="0" applyNumberFormat="1" applyFill="1" applyBorder="1" applyAlignment="1" applyProtection="1">
      <alignment horizontal="right" vertical="center"/>
      <protection locked="0"/>
    </xf>
    <xf numFmtId="0" fontId="0" fillId="6" borderId="9" xfId="0" applyFill="1" applyBorder="1" applyAlignment="1" applyProtection="1">
      <alignment horizontal="center" vertical="center"/>
      <protection locked="0"/>
    </xf>
    <xf numFmtId="0" fontId="6" fillId="6" borderId="9" xfId="0" applyFont="1" applyFill="1" applyBorder="1" applyAlignment="1" applyProtection="1">
      <alignment horizontal="center" vertical="center"/>
      <protection locked="0"/>
    </xf>
    <xf numFmtId="0" fontId="6" fillId="6" borderId="10" xfId="0" applyFont="1" applyFill="1" applyBorder="1" applyAlignment="1" applyProtection="1">
      <alignment horizontal="left" vertical="center"/>
      <protection locked="0"/>
    </xf>
    <xf numFmtId="0" fontId="6" fillId="6" borderId="12" xfId="0" applyFont="1" applyFill="1" applyBorder="1" applyAlignment="1" applyProtection="1">
      <alignment horizontal="left" vertical="center"/>
      <protection locked="0"/>
    </xf>
    <xf numFmtId="0" fontId="6" fillId="6" borderId="14" xfId="0" applyFont="1" applyFill="1" applyBorder="1" applyAlignment="1" applyProtection="1">
      <alignment horizontal="center" vertical="center"/>
      <protection locked="0"/>
    </xf>
    <xf numFmtId="44" fontId="6" fillId="6" borderId="14" xfId="1" applyFont="1" applyFill="1" applyBorder="1" applyAlignment="1" applyProtection="1">
      <alignment horizontal="center" vertical="center"/>
      <protection locked="0"/>
    </xf>
    <xf numFmtId="164" fontId="6" fillId="6" borderId="14" xfId="0" applyNumberFormat="1" applyFont="1" applyFill="1" applyBorder="1" applyAlignment="1" applyProtection="1">
      <alignment horizontal="right" vertical="center"/>
      <protection locked="0"/>
    </xf>
    <xf numFmtId="44" fontId="6" fillId="6" borderId="9" xfId="1" applyFont="1" applyFill="1" applyBorder="1" applyAlignment="1" applyProtection="1">
      <alignment horizontal="center" vertical="center"/>
      <protection locked="0"/>
    </xf>
    <xf numFmtId="164" fontId="6" fillId="6" borderId="3" xfId="0" applyNumberFormat="1" applyFont="1" applyFill="1" applyBorder="1" applyAlignment="1" applyProtection="1">
      <alignment horizontal="right" vertical="center"/>
      <protection locked="0"/>
    </xf>
    <xf numFmtId="44" fontId="6" fillId="3" borderId="9" xfId="1" applyFont="1" applyFill="1" applyBorder="1" applyAlignment="1" applyProtection="1">
      <alignment horizontal="right" vertical="center"/>
    </xf>
    <xf numFmtId="164" fontId="6" fillId="6" borderId="9" xfId="0" applyNumberFormat="1" applyFont="1" applyFill="1" applyBorder="1" applyAlignment="1" applyProtection="1">
      <alignment horizontal="right" vertical="center"/>
      <protection locked="0"/>
    </xf>
    <xf numFmtId="44" fontId="6" fillId="4" borderId="9" xfId="1" applyFont="1" applyFill="1" applyBorder="1" applyAlignment="1" applyProtection="1">
      <alignment horizontal="right" vertical="center"/>
      <protection locked="0"/>
    </xf>
    <xf numFmtId="44" fontId="17" fillId="4" borderId="9" xfId="1" applyFont="1" applyFill="1" applyBorder="1" applyAlignment="1" applyProtection="1">
      <alignment horizontal="right" vertical="center"/>
    </xf>
    <xf numFmtId="164" fontId="17" fillId="6" borderId="9" xfId="0" applyNumberFormat="1" applyFont="1" applyFill="1" applyBorder="1" applyAlignment="1" applyProtection="1">
      <alignment horizontal="right" vertical="center"/>
      <protection locked="0"/>
    </xf>
    <xf numFmtId="0" fontId="17" fillId="2" borderId="9" xfId="0" applyFont="1" applyFill="1" applyBorder="1" applyAlignment="1" applyProtection="1">
      <alignment horizontal="center" vertical="center"/>
      <protection locked="0"/>
    </xf>
    <xf numFmtId="44" fontId="6" fillId="0" borderId="14" xfId="1" applyFont="1" applyBorder="1" applyAlignment="1" applyProtection="1">
      <alignment horizontal="center" vertical="center"/>
    </xf>
    <xf numFmtId="164" fontId="6" fillId="0" borderId="9" xfId="0" applyNumberFormat="1" applyFont="1" applyBorder="1" applyAlignment="1" applyProtection="1">
      <alignment horizontal="right" vertical="center"/>
    </xf>
    <xf numFmtId="164" fontId="6" fillId="0" borderId="14" xfId="0" applyNumberFormat="1" applyFont="1" applyBorder="1" applyAlignment="1" applyProtection="1">
      <alignment horizontal="right" vertical="center"/>
    </xf>
    <xf numFmtId="44" fontId="6" fillId="3" borderId="14" xfId="1" applyFont="1" applyFill="1" applyBorder="1" applyAlignment="1" applyProtection="1">
      <alignment horizontal="right" vertical="center"/>
    </xf>
    <xf numFmtId="44" fontId="6" fillId="4" borderId="9" xfId="1" applyFont="1" applyFill="1" applyBorder="1" applyAlignment="1" applyProtection="1">
      <alignment horizontal="right" vertical="center"/>
    </xf>
    <xf numFmtId="44" fontId="6" fillId="4" borderId="9" xfId="1" applyFont="1" applyFill="1" applyBorder="1" applyAlignment="1">
      <alignment horizontal="right" vertical="center"/>
    </xf>
    <xf numFmtId="164" fontId="17" fillId="6" borderId="14" xfId="0" applyNumberFormat="1" applyFont="1" applyFill="1" applyBorder="1" applyAlignment="1" applyProtection="1">
      <alignment horizontal="right" vertical="center"/>
      <protection locked="0"/>
    </xf>
    <xf numFmtId="0" fontId="10" fillId="0" borderId="0" xfId="0" applyFont="1"/>
    <xf numFmtId="0" fontId="4" fillId="0" borderId="0" xfId="0" applyFont="1" applyBorder="1" applyAlignment="1">
      <alignment horizontal="left" vertical="center"/>
    </xf>
    <xf numFmtId="0" fontId="10" fillId="0" borderId="0" xfId="0" applyFont="1" applyBorder="1" applyAlignment="1">
      <alignment horizontal="left" vertical="center"/>
    </xf>
    <xf numFmtId="0" fontId="4" fillId="0" borderId="0" xfId="0" applyFont="1" applyFill="1" applyBorder="1" applyAlignment="1">
      <alignment horizontal="left" vertical="center"/>
    </xf>
    <xf numFmtId="0" fontId="10" fillId="0" borderId="0" xfId="0" applyFont="1" applyFill="1" applyBorder="1" applyAlignment="1">
      <alignment horizontal="left" vertical="center"/>
    </xf>
    <xf numFmtId="164" fontId="10" fillId="0" borderId="0" xfId="0" applyNumberFormat="1" applyFont="1" applyFill="1" applyBorder="1" applyAlignment="1">
      <alignment horizontal="right" vertical="center"/>
    </xf>
    <xf numFmtId="0" fontId="10" fillId="0" borderId="0" xfId="0" applyFont="1" applyFill="1"/>
    <xf numFmtId="0" fontId="19" fillId="5" borderId="2" xfId="0" applyFont="1" applyFill="1" applyBorder="1" applyAlignment="1" applyProtection="1">
      <alignment horizontal="center" vertical="center" wrapText="1"/>
    </xf>
    <xf numFmtId="0" fontId="4" fillId="0" borderId="0" xfId="0" applyFont="1" applyBorder="1" applyAlignment="1">
      <alignment horizontal="left" vertical="center"/>
    </xf>
    <xf numFmtId="0" fontId="10" fillId="0" borderId="0" xfId="0" applyFont="1" applyBorder="1" applyAlignment="1">
      <alignment horizontal="left" vertical="center"/>
    </xf>
    <xf numFmtId="0" fontId="19" fillId="5" borderId="2" xfId="0" applyFont="1" applyFill="1" applyBorder="1" applyAlignment="1" applyProtection="1">
      <alignment horizontal="center" vertical="center" wrapText="1"/>
    </xf>
    <xf numFmtId="0" fontId="0" fillId="0" borderId="0" xfId="0" applyAlignment="1">
      <alignment vertical="center"/>
    </xf>
    <xf numFmtId="0" fontId="10" fillId="0" borderId="0" xfId="0" applyFont="1" applyAlignment="1">
      <alignment horizontal="right"/>
    </xf>
    <xf numFmtId="0" fontId="3" fillId="0" borderId="9" xfId="0" applyFont="1" applyBorder="1" applyAlignment="1" applyProtection="1">
      <alignment vertical="top"/>
    </xf>
    <xf numFmtId="164" fontId="6" fillId="3" borderId="9" xfId="0" applyNumberFormat="1" applyFont="1" applyFill="1" applyBorder="1" applyAlignment="1" applyProtection="1">
      <alignment horizontal="right" vertical="center"/>
    </xf>
    <xf numFmtId="0" fontId="6" fillId="0" borderId="9" xfId="0" applyFont="1" applyFill="1" applyBorder="1" applyAlignment="1" applyProtection="1">
      <alignment horizontal="center" vertical="center"/>
    </xf>
    <xf numFmtId="0" fontId="17" fillId="0" borderId="9" xfId="0" applyFont="1" applyBorder="1" applyAlignment="1" applyProtection="1">
      <alignment horizontal="center" vertical="center"/>
    </xf>
    <xf numFmtId="0" fontId="17" fillId="0" borderId="10" xfId="0" applyFont="1" applyBorder="1" applyAlignment="1" applyProtection="1">
      <alignment vertical="center"/>
    </xf>
    <xf numFmtId="164" fontId="0" fillId="3" borderId="9" xfId="0" applyNumberFormat="1" applyFill="1" applyBorder="1" applyAlignment="1" applyProtection="1">
      <alignment horizontal="right" vertical="center"/>
    </xf>
    <xf numFmtId="164" fontId="0" fillId="4" borderId="9" xfId="0" applyNumberFormat="1" applyFill="1" applyBorder="1" applyAlignment="1" applyProtection="1">
      <alignment horizontal="right" vertical="center"/>
    </xf>
    <xf numFmtId="0" fontId="7" fillId="0" borderId="10" xfId="0" applyFont="1" applyBorder="1" applyAlignment="1" applyProtection="1">
      <alignment horizontal="left" vertical="center"/>
    </xf>
    <xf numFmtId="164" fontId="12" fillId="3" borderId="9" xfId="0" applyNumberFormat="1" applyFont="1" applyFill="1" applyBorder="1" applyAlignment="1" applyProtection="1">
      <alignment horizontal="right" vertical="center"/>
    </xf>
    <xf numFmtId="0" fontId="9" fillId="0" borderId="11" xfId="0" applyFont="1" applyBorder="1" applyAlignment="1" applyProtection="1">
      <alignment vertical="center" wrapText="1"/>
    </xf>
    <xf numFmtId="44" fontId="0" fillId="4" borderId="9" xfId="1" applyFont="1" applyFill="1" applyBorder="1" applyAlignment="1" applyProtection="1">
      <alignment horizontal="right" vertical="center"/>
    </xf>
    <xf numFmtId="44" fontId="6" fillId="0" borderId="14" xfId="1" applyFont="1" applyFill="1" applyBorder="1" applyAlignment="1" applyProtection="1">
      <alignment horizontal="center" vertical="center"/>
    </xf>
    <xf numFmtId="0" fontId="4" fillId="0" borderId="0" xfId="0" applyFont="1" applyAlignment="1" applyProtection="1">
      <alignment horizontal="right" vertical="center"/>
    </xf>
    <xf numFmtId="0" fontId="4" fillId="5" borderId="0" xfId="0" applyFont="1" applyFill="1" applyAlignment="1" applyProtection="1">
      <alignment horizontal="left" vertical="center"/>
    </xf>
    <xf numFmtId="0" fontId="3" fillId="0" borderId="0" xfId="0" applyFont="1" applyAlignment="1" applyProtection="1">
      <alignment horizontal="center" vertical="center"/>
    </xf>
    <xf numFmtId="44" fontId="10" fillId="3" borderId="0" xfId="1" applyFont="1" applyFill="1" applyAlignment="1" applyProtection="1">
      <alignment horizontal="right" vertical="center"/>
    </xf>
    <xf numFmtId="44" fontId="4" fillId="3" borderId="0" xfId="1" applyFont="1" applyFill="1" applyAlignment="1" applyProtection="1">
      <alignment horizontal="right" vertical="center"/>
    </xf>
    <xf numFmtId="164" fontId="10" fillId="4" borderId="0" xfId="0" applyNumberFormat="1" applyFont="1" applyFill="1" applyBorder="1" applyAlignment="1" applyProtection="1">
      <alignment horizontal="right" vertical="center"/>
    </xf>
    <xf numFmtId="164" fontId="4" fillId="4" borderId="0" xfId="0" applyNumberFormat="1" applyFont="1" applyFill="1" applyAlignment="1" applyProtection="1">
      <alignment horizontal="right" vertical="center"/>
    </xf>
    <xf numFmtId="0" fontId="4" fillId="0" borderId="0" xfId="0" applyFont="1" applyFill="1" applyAlignment="1" applyProtection="1">
      <alignment horizontal="left" vertical="center"/>
    </xf>
    <xf numFmtId="0" fontId="17" fillId="0" borderId="0" xfId="0" applyFont="1" applyAlignment="1" applyProtection="1">
      <alignment horizontal="right" vertical="center"/>
    </xf>
    <xf numFmtId="0" fontId="17" fillId="0" borderId="5" xfId="0" applyFont="1" applyBorder="1" applyAlignment="1" applyProtection="1">
      <alignment horizontal="right" vertical="center"/>
    </xf>
    <xf numFmtId="0" fontId="11" fillId="0" borderId="0" xfId="0" applyFont="1" applyBorder="1" applyAlignment="1" applyProtection="1">
      <alignment horizontal="left" vertical="top"/>
    </xf>
    <xf numFmtId="0" fontId="0" fillId="0" borderId="0" xfId="0" applyBorder="1" applyAlignment="1" applyProtection="1">
      <alignment horizontal="left" vertical="center" wrapText="1"/>
    </xf>
    <xf numFmtId="0" fontId="0" fillId="0" borderId="0" xfId="0" applyAlignment="1" applyProtection="1">
      <alignment horizontal="left" vertical="center" wrapText="1"/>
    </xf>
    <xf numFmtId="0" fontId="6" fillId="0" borderId="9" xfId="0" applyFont="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12" xfId="0" applyFont="1" applyBorder="1" applyAlignment="1" applyProtection="1">
      <alignment horizontal="left" vertical="center" wrapText="1"/>
    </xf>
    <xf numFmtId="0" fontId="6" fillId="0" borderId="9" xfId="0" applyFont="1" applyBorder="1" applyAlignment="1" applyProtection="1">
      <alignment horizontal="left" vertical="center"/>
    </xf>
    <xf numFmtId="0" fontId="6" fillId="0" borderId="10" xfId="0" quotePrefix="1" applyFont="1" applyBorder="1" applyAlignment="1" applyProtection="1">
      <alignment horizontal="left" vertical="center"/>
    </xf>
    <xf numFmtId="0" fontId="6" fillId="0" borderId="12" xfId="0" quotePrefix="1" applyFont="1" applyBorder="1" applyAlignment="1" applyProtection="1">
      <alignment horizontal="left" vertical="center"/>
    </xf>
    <xf numFmtId="0" fontId="4" fillId="0" borderId="0" xfId="0" applyFont="1" applyAlignment="1" applyProtection="1">
      <alignment horizontal="right" vertical="center"/>
    </xf>
    <xf numFmtId="0" fontId="10" fillId="0" borderId="0" xfId="0" applyFont="1" applyAlignment="1" applyProtection="1">
      <alignment horizontal="right" vertical="center"/>
    </xf>
    <xf numFmtId="0" fontId="6" fillId="0" borderId="0" xfId="0" applyFont="1" applyAlignment="1" applyProtection="1">
      <alignment horizontal="right" vertical="center"/>
    </xf>
    <xf numFmtId="0" fontId="6" fillId="0" borderId="5" xfId="0" applyFont="1" applyBorder="1" applyAlignment="1" applyProtection="1">
      <alignment horizontal="right" vertical="center"/>
    </xf>
    <xf numFmtId="0" fontId="6" fillId="0" borderId="0" xfId="0" applyFont="1" applyAlignment="1" applyProtection="1">
      <alignment vertical="center"/>
    </xf>
    <xf numFmtId="0" fontId="6" fillId="0" borderId="5" xfId="0" applyFont="1" applyBorder="1" applyAlignment="1" applyProtection="1">
      <alignment vertical="center"/>
    </xf>
    <xf numFmtId="0" fontId="6" fillId="6" borderId="14" xfId="0" applyFont="1" applyFill="1" applyBorder="1" applyAlignment="1" applyProtection="1">
      <alignment horizontal="left" vertical="center"/>
      <protection locked="0"/>
    </xf>
    <xf numFmtId="0" fontId="6" fillId="6" borderId="10" xfId="0" applyFont="1" applyFill="1" applyBorder="1" applyAlignment="1" applyProtection="1">
      <alignment horizontal="left" vertical="center"/>
      <protection locked="0"/>
    </xf>
    <xf numFmtId="0" fontId="6" fillId="6" borderId="12" xfId="0" applyFont="1" applyFill="1" applyBorder="1" applyAlignment="1" applyProtection="1">
      <alignment horizontal="left" vertical="center"/>
      <protection locked="0"/>
    </xf>
    <xf numFmtId="0" fontId="4" fillId="0" borderId="11" xfId="0" applyFont="1" applyBorder="1" applyAlignment="1" applyProtection="1">
      <alignment horizontal="right" vertical="center"/>
    </xf>
    <xf numFmtId="0" fontId="4" fillId="0" borderId="12" xfId="0" applyFont="1" applyBorder="1" applyAlignment="1" applyProtection="1">
      <alignment horizontal="right" vertical="center"/>
    </xf>
    <xf numFmtId="0" fontId="6" fillId="0" borderId="12" xfId="0" applyFont="1" applyBorder="1" applyAlignment="1" applyProtection="1">
      <alignment horizontal="left" vertical="center"/>
    </xf>
    <xf numFmtId="0" fontId="7" fillId="0" borderId="10" xfId="0" applyFont="1" applyBorder="1" applyAlignment="1" applyProtection="1">
      <alignment horizontal="left" vertical="center"/>
    </xf>
    <xf numFmtId="0" fontId="0" fillId="0" borderId="11" xfId="0" applyBorder="1" applyAlignment="1" applyProtection="1">
      <alignment horizontal="left" vertical="center"/>
    </xf>
    <xf numFmtId="0" fontId="0" fillId="0" borderId="12" xfId="0" applyBorder="1" applyAlignment="1" applyProtection="1">
      <alignment horizontal="lef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0" fillId="2" borderId="9" xfId="0" applyFill="1" applyBorder="1" applyAlignment="1" applyProtection="1">
      <alignment horizontal="left" vertical="center"/>
      <protection locked="0"/>
    </xf>
    <xf numFmtId="0" fontId="7" fillId="0" borderId="10" xfId="0" applyFont="1" applyBorder="1" applyAlignment="1" applyProtection="1">
      <alignment horizontal="left" vertical="top"/>
    </xf>
    <xf numFmtId="0" fontId="7" fillId="0" borderId="11" xfId="0" applyFont="1" applyBorder="1" applyAlignment="1" applyProtection="1">
      <alignment horizontal="left" vertical="top"/>
    </xf>
    <xf numFmtId="0" fontId="7" fillId="0" borderId="12" xfId="0" applyFont="1" applyBorder="1" applyAlignment="1" applyProtection="1">
      <alignment horizontal="left" vertical="top"/>
    </xf>
    <xf numFmtId="0" fontId="8" fillId="0" borderId="10" xfId="0" applyFont="1" applyBorder="1" applyAlignment="1" applyProtection="1">
      <alignment horizontal="left" vertical="top" wrapText="1"/>
    </xf>
    <xf numFmtId="0" fontId="8" fillId="0" borderId="11" xfId="0" applyFont="1" applyBorder="1" applyAlignment="1" applyProtection="1">
      <alignment horizontal="left" vertical="top" wrapText="1"/>
    </xf>
    <xf numFmtId="0" fontId="8" fillId="0" borderId="12" xfId="0" applyFont="1" applyBorder="1" applyAlignment="1" applyProtection="1">
      <alignment horizontal="left" vertical="top" wrapText="1"/>
    </xf>
    <xf numFmtId="0" fontId="0" fillId="2" borderId="9" xfId="0" applyFill="1" applyBorder="1" applyAlignment="1" applyProtection="1">
      <alignment horizontal="left" vertical="center" wrapText="1"/>
      <protection locked="0"/>
    </xf>
    <xf numFmtId="0" fontId="4" fillId="0" borderId="1"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5" fillId="0" borderId="4" xfId="0" applyFont="1" applyBorder="1" applyAlignment="1" applyProtection="1">
      <alignment horizontal="center" vertical="center"/>
    </xf>
    <xf numFmtId="0" fontId="6" fillId="0" borderId="0" xfId="0" applyFont="1" applyAlignment="1" applyProtection="1">
      <alignment horizontal="center" vertical="center"/>
    </xf>
    <xf numFmtId="0" fontId="6" fillId="0" borderId="5" xfId="0" applyFont="1" applyBorder="1" applyAlignment="1" applyProtection="1">
      <alignment horizontal="center" vertical="center"/>
    </xf>
    <xf numFmtId="0" fontId="0" fillId="0" borderId="6"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2" borderId="10"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5" fillId="0" borderId="9" xfId="0" applyFont="1" applyBorder="1" applyAlignment="1" applyProtection="1">
      <alignment horizontal="left" vertical="center"/>
    </xf>
    <xf numFmtId="0" fontId="6" fillId="6" borderId="9" xfId="0" applyFont="1" applyFill="1" applyBorder="1" applyAlignment="1" applyProtection="1">
      <alignment horizontal="left" vertical="center"/>
      <protection locked="0"/>
    </xf>
    <xf numFmtId="0" fontId="10" fillId="0" borderId="11" xfId="0" applyFont="1" applyBorder="1" applyAlignment="1" applyProtection="1">
      <alignment horizontal="right" vertical="center"/>
    </xf>
    <xf numFmtId="0" fontId="10" fillId="0" borderId="12" xfId="0" applyFont="1" applyBorder="1" applyAlignment="1" applyProtection="1">
      <alignment horizontal="right" vertic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9" xfId="0" applyFont="1" applyBorder="1" applyAlignment="1">
      <alignment horizontal="center"/>
    </xf>
    <xf numFmtId="0" fontId="9" fillId="0" borderId="11" xfId="0" applyFont="1" applyBorder="1" applyAlignment="1" applyProtection="1">
      <alignment horizontal="left" vertical="center" wrapText="1"/>
    </xf>
    <xf numFmtId="0" fontId="9" fillId="0" borderId="12" xfId="0" applyFont="1" applyBorder="1" applyAlignment="1" applyProtection="1">
      <alignment horizontal="left" vertical="center" wrapText="1"/>
    </xf>
    <xf numFmtId="0" fontId="5" fillId="0" borderId="13" xfId="0" applyFont="1" applyBorder="1" applyAlignment="1" applyProtection="1">
      <alignment horizontal="left" vertical="center"/>
    </xf>
    <xf numFmtId="0" fontId="6" fillId="0" borderId="13" xfId="0" applyFont="1" applyBorder="1" applyAlignment="1" applyProtection="1">
      <alignment horizontal="left" vertical="center"/>
    </xf>
    <xf numFmtId="0" fontId="6" fillId="0" borderId="13" xfId="0" applyFont="1" applyBorder="1" applyAlignment="1">
      <alignment horizont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5" fillId="0" borderId="0" xfId="0" applyFont="1" applyAlignment="1" applyProtection="1">
      <alignment horizontal="right" vertical="center"/>
    </xf>
    <xf numFmtId="0" fontId="6" fillId="0" borderId="14" xfId="0" applyFont="1" applyBorder="1" applyAlignment="1" applyProtection="1">
      <alignment horizontal="left" vertical="center"/>
    </xf>
    <xf numFmtId="0" fontId="4" fillId="0" borderId="0" xfId="0" applyFont="1" applyAlignment="1">
      <alignment horizontal="right" vertical="center"/>
    </xf>
    <xf numFmtId="0" fontId="21" fillId="0" borderId="10" xfId="0" applyFont="1" applyBorder="1" applyAlignment="1" applyProtection="1">
      <alignment horizontal="left" vertical="center"/>
    </xf>
    <xf numFmtId="0" fontId="12" fillId="0" borderId="11" xfId="0" applyFont="1" applyBorder="1" applyAlignment="1" applyProtection="1">
      <alignment horizontal="left" vertical="center"/>
    </xf>
    <xf numFmtId="0" fontId="12" fillId="0" borderId="12" xfId="0" applyFont="1" applyBorder="1" applyAlignment="1" applyProtection="1">
      <alignment horizontal="left" vertical="center"/>
    </xf>
    <xf numFmtId="0" fontId="17" fillId="0" borderId="9" xfId="0" applyFont="1" applyBorder="1" applyAlignment="1" applyProtection="1">
      <alignment horizontal="left" vertical="center" wrapText="1"/>
    </xf>
    <xf numFmtId="0" fontId="17" fillId="4" borderId="10" xfId="0" applyFont="1" applyFill="1" applyBorder="1" applyAlignment="1" applyProtection="1">
      <alignment horizontal="left" vertical="center" wrapText="1"/>
    </xf>
    <xf numFmtId="0" fontId="17" fillId="4" borderId="11" xfId="0" applyFont="1" applyFill="1" applyBorder="1" applyAlignment="1" applyProtection="1">
      <alignment horizontal="left" vertical="center" wrapText="1"/>
    </xf>
    <xf numFmtId="0" fontId="17" fillId="4" borderId="12" xfId="0" applyFont="1" applyFill="1" applyBorder="1" applyAlignment="1" applyProtection="1">
      <alignment horizontal="left" vertical="center" wrapText="1"/>
    </xf>
    <xf numFmtId="0" fontId="22" fillId="0" borderId="11" xfId="0" applyFont="1" applyBorder="1" applyAlignment="1" applyProtection="1">
      <alignment horizontal="right" vertical="center"/>
    </xf>
    <xf numFmtId="0" fontId="23" fillId="0" borderId="11" xfId="0" applyFont="1" applyBorder="1" applyAlignment="1" applyProtection="1">
      <alignment horizontal="right" vertical="center"/>
    </xf>
    <xf numFmtId="0" fontId="23" fillId="0" borderId="12" xfId="0" applyFont="1" applyBorder="1" applyAlignment="1" applyProtection="1">
      <alignment horizontal="right" vertical="center"/>
    </xf>
    <xf numFmtId="0" fontId="6" fillId="4" borderId="9" xfId="0" applyFont="1" applyFill="1" applyBorder="1" applyAlignment="1" applyProtection="1">
      <alignment horizontal="left" vertical="center" wrapText="1"/>
    </xf>
    <xf numFmtId="0" fontId="6" fillId="0" borderId="14" xfId="0" applyFont="1" applyBorder="1" applyAlignment="1" applyProtection="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4" borderId="10" xfId="0" applyFont="1" applyFill="1" applyBorder="1" applyAlignment="1" applyProtection="1">
      <alignment horizontal="left" vertical="center" wrapText="1"/>
    </xf>
    <xf numFmtId="0" fontId="6" fillId="4" borderId="11" xfId="0" applyFont="1" applyFill="1" applyBorder="1" applyAlignment="1" applyProtection="1">
      <alignment horizontal="left" vertical="center" wrapText="1"/>
    </xf>
    <xf numFmtId="0" fontId="6" fillId="4" borderId="12" xfId="0" applyFont="1" applyFill="1" applyBorder="1" applyAlignment="1" applyProtection="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0" fillId="0" borderId="13" xfId="0" applyBorder="1" applyAlignment="1">
      <alignment horizontal="center"/>
    </xf>
    <xf numFmtId="0" fontId="6" fillId="4" borderId="9" xfId="0" applyFont="1" applyFill="1" applyBorder="1" applyAlignment="1" applyProtection="1">
      <alignment horizontal="left" vertical="center"/>
      <protection locked="0"/>
    </xf>
    <xf numFmtId="0" fontId="0" fillId="0" borderId="0" xfId="0" applyAlignment="1">
      <alignment horizontal="left" vertical="center" wrapText="1"/>
    </xf>
    <xf numFmtId="0" fontId="8" fillId="0" borderId="6"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8" fillId="0" borderId="8" xfId="0" applyFont="1" applyBorder="1" applyAlignment="1" applyProtection="1">
      <alignment horizontal="left" vertical="top" wrapText="1"/>
    </xf>
    <xf numFmtId="0" fontId="6" fillId="4" borderId="9" xfId="0" applyFont="1" applyFill="1" applyBorder="1" applyAlignment="1" applyProtection="1">
      <alignment horizontal="left" vertical="center"/>
    </xf>
    <xf numFmtId="0" fontId="6" fillId="0" borderId="9" xfId="0" quotePrefix="1"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0" xfId="0" applyFont="1" applyAlignment="1" applyProtection="1">
      <alignment horizontal="left" vertical="center"/>
    </xf>
    <xf numFmtId="0" fontId="10" fillId="0" borderId="0" xfId="0" applyFont="1" applyAlignment="1" applyProtection="1">
      <alignment horizontal="left" vertical="center"/>
    </xf>
    <xf numFmtId="0" fontId="23" fillId="0" borderId="0" xfId="0" applyFont="1" applyAlignment="1" applyProtection="1">
      <alignment horizontal="left" vertical="center"/>
    </xf>
    <xf numFmtId="0" fontId="22" fillId="0" borderId="0" xfId="0" applyFont="1" applyAlignment="1" applyProtection="1">
      <alignment horizontal="left" vertical="center"/>
    </xf>
    <xf numFmtId="0" fontId="23" fillId="0" borderId="7" xfId="0" applyFont="1" applyBorder="1" applyAlignment="1" applyProtection="1">
      <alignment horizontal="left" vertical="center"/>
    </xf>
    <xf numFmtId="0" fontId="3" fillId="0" borderId="1" xfId="0" applyFont="1" applyBorder="1" applyAlignment="1" applyProtection="1">
      <alignment horizontal="left"/>
    </xf>
    <xf numFmtId="0" fontId="0" fillId="0" borderId="2" xfId="0" applyBorder="1" applyAlignment="1" applyProtection="1">
      <alignment horizontal="left"/>
    </xf>
    <xf numFmtId="0" fontId="0" fillId="2" borderId="2"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7" xfId="0" applyFill="1" applyBorder="1" applyAlignment="1" applyProtection="1">
      <alignment horizontal="center"/>
      <protection locked="0"/>
    </xf>
    <xf numFmtId="0" fontId="0" fillId="2" borderId="1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0" xfId="0" applyFill="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11" fillId="0" borderId="2" xfId="0" applyFont="1" applyBorder="1" applyAlignment="1" applyProtection="1">
      <alignment horizontal="left" vertical="center" wrapText="1"/>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19" fillId="5" borderId="1" xfId="0" applyFont="1" applyFill="1" applyBorder="1" applyAlignment="1" applyProtection="1">
      <alignment horizontal="center" vertical="center" wrapText="1"/>
    </xf>
    <xf numFmtId="0" fontId="19" fillId="5" borderId="2" xfId="0" applyFont="1" applyFill="1" applyBorder="1" applyAlignment="1" applyProtection="1">
      <alignment horizontal="center" vertical="center" wrapText="1"/>
    </xf>
    <xf numFmtId="0" fontId="20" fillId="0" borderId="0" xfId="0" applyFont="1" applyAlignment="1" applyProtection="1">
      <alignment horizontal="left" vertical="center" wrapText="1"/>
    </xf>
    <xf numFmtId="0" fontId="23" fillId="0" borderId="0" xfId="0" applyFont="1" applyAlignment="1">
      <alignment horizontal="left" vertical="center"/>
    </xf>
    <xf numFmtId="0" fontId="22" fillId="0" borderId="0" xfId="0" applyFont="1" applyAlignment="1">
      <alignment horizontal="left" vertical="center"/>
    </xf>
    <xf numFmtId="0" fontId="4" fillId="0" borderId="2" xfId="0" applyFont="1" applyBorder="1" applyAlignment="1">
      <alignment horizontal="left" vertical="center"/>
    </xf>
    <xf numFmtId="0" fontId="20" fillId="0" borderId="0" xfId="0" applyFont="1" applyAlignment="1">
      <alignment horizontal="left" vertical="center" wrapText="1"/>
    </xf>
    <xf numFmtId="0" fontId="11" fillId="0" borderId="2" xfId="0" applyFont="1" applyBorder="1" applyAlignment="1">
      <alignment horizontal="left" vertical="center" wrapText="1"/>
    </xf>
    <xf numFmtId="0" fontId="4" fillId="0" borderId="0" xfId="0" applyFont="1" applyAlignment="1">
      <alignment horizontal="left" vertical="center"/>
    </xf>
    <xf numFmtId="0" fontId="10" fillId="0" borderId="0" xfId="0" applyFont="1" applyAlignment="1">
      <alignment horizontal="left" vertical="center"/>
    </xf>
    <xf numFmtId="0" fontId="4" fillId="0" borderId="0" xfId="0" applyFont="1" applyBorder="1" applyAlignment="1" applyProtection="1">
      <alignment horizontal="left" vertical="center"/>
    </xf>
    <xf numFmtId="0" fontId="10" fillId="0" borderId="0" xfId="0" applyFont="1" applyBorder="1" applyAlignment="1" applyProtection="1">
      <alignment horizontal="left" vertical="center"/>
    </xf>
    <xf numFmtId="0" fontId="4" fillId="0" borderId="0" xfId="0" applyFont="1" applyAlignment="1" applyProtection="1">
      <alignment horizontal="center" vertical="center"/>
    </xf>
    <xf numFmtId="0" fontId="0" fillId="0" borderId="0" xfId="0" applyAlignment="1" applyProtection="1">
      <alignment horizontal="center" vertical="center"/>
    </xf>
    <xf numFmtId="44" fontId="0" fillId="0" borderId="9" xfId="1" applyFont="1" applyBorder="1" applyProtection="1"/>
    <xf numFmtId="44" fontId="12" fillId="0" borderId="9" xfId="1" applyFont="1" applyBorder="1" applyProtection="1"/>
    <xf numFmtId="44" fontId="0" fillId="0" borderId="13" xfId="1" applyFont="1" applyBorder="1" applyProtection="1"/>
    <xf numFmtId="44" fontId="0" fillId="0" borderId="10" xfId="1" applyFont="1" applyBorder="1" applyProtection="1"/>
    <xf numFmtId="44" fontId="0" fillId="0" borderId="10" xfId="1" applyFont="1" applyBorder="1"/>
    <xf numFmtId="44" fontId="0" fillId="0" borderId="9" xfId="1" applyFont="1" applyBorder="1"/>
    <xf numFmtId="44" fontId="12" fillId="0" borderId="9" xfId="1" applyFont="1" applyBorder="1"/>
    <xf numFmtId="44" fontId="0" fillId="0" borderId="13" xfId="1" applyFont="1" applyBorder="1"/>
    <xf numFmtId="0" fontId="19" fillId="5" borderId="9" xfId="0" applyFont="1" applyFill="1" applyBorder="1" applyAlignment="1" applyProtection="1">
      <alignment horizontal="center" vertical="center"/>
    </xf>
    <xf numFmtId="164" fontId="6" fillId="0" borderId="9" xfId="0" applyNumberFormat="1" applyFont="1" applyFill="1" applyBorder="1" applyAlignment="1" applyProtection="1">
      <alignment horizontal="right" vertical="center"/>
      <protection locked="0"/>
    </xf>
  </cellXfs>
  <cellStyles count="2">
    <cellStyle name="Currency" xfId="1" builtinId="4"/>
    <cellStyle name="Normal" xfId="0" builtinId="0"/>
  </cellStyles>
  <dxfs count="0"/>
  <tableStyles count="0" defaultTableStyle="TableStyleMedium2" defaultPivotStyle="PivotStyleLight16"/>
  <colors>
    <mruColors>
      <color rgb="FF66FFFF"/>
      <color rgb="FFCCCCFF"/>
      <color rgb="FFCC99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240</xdr:row>
      <xdr:rowOff>57150</xdr:rowOff>
    </xdr:from>
    <xdr:to>
      <xdr:col>1</xdr:col>
      <xdr:colOff>154305</xdr:colOff>
      <xdr:row>242</xdr:row>
      <xdr:rowOff>50673</xdr:rowOff>
    </xdr:to>
    <xdr:pic>
      <xdr:nvPicPr>
        <xdr:cNvPr id="13" name="Picture 12">
          <a:extLst>
            <a:ext uri="{FF2B5EF4-FFF2-40B4-BE49-F238E27FC236}">
              <a16:creationId xmlns:a16="http://schemas.microsoft.com/office/drawing/2014/main" id="{F753DD9B-0460-45B8-B5D1-BA5E308F40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62255400"/>
          <a:ext cx="1173480" cy="393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77931</xdr:colOff>
      <xdr:row>0</xdr:row>
      <xdr:rowOff>65809</xdr:rowOff>
    </xdr:from>
    <xdr:to>
      <xdr:col>1</xdr:col>
      <xdr:colOff>127461</xdr:colOff>
      <xdr:row>2</xdr:row>
      <xdr:rowOff>59332</xdr:rowOff>
    </xdr:to>
    <xdr:pic>
      <xdr:nvPicPr>
        <xdr:cNvPr id="10" name="Picture 9">
          <a:extLst>
            <a:ext uri="{FF2B5EF4-FFF2-40B4-BE49-F238E27FC236}">
              <a16:creationId xmlns:a16="http://schemas.microsoft.com/office/drawing/2014/main" id="{146B725A-F291-4A23-8707-32DB91868C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1" y="65809"/>
          <a:ext cx="1097280" cy="391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xdr:colOff>
      <xdr:row>110</xdr:row>
      <xdr:rowOff>57150</xdr:rowOff>
    </xdr:from>
    <xdr:to>
      <xdr:col>1</xdr:col>
      <xdr:colOff>106680</xdr:colOff>
      <xdr:row>112</xdr:row>
      <xdr:rowOff>50673</xdr:rowOff>
    </xdr:to>
    <xdr:pic>
      <xdr:nvPicPr>
        <xdr:cNvPr id="6" name="Picture 5">
          <a:extLst>
            <a:ext uri="{FF2B5EF4-FFF2-40B4-BE49-F238E27FC236}">
              <a16:creationId xmlns:a16="http://schemas.microsoft.com/office/drawing/2014/main" id="{93594C1A-C3DE-4FFE-937A-ECEC1BFE4D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8765500"/>
          <a:ext cx="1173480" cy="393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173</xdr:row>
      <xdr:rowOff>66675</xdr:rowOff>
    </xdr:from>
    <xdr:to>
      <xdr:col>1</xdr:col>
      <xdr:colOff>163830</xdr:colOff>
      <xdr:row>175</xdr:row>
      <xdr:rowOff>60198</xdr:rowOff>
    </xdr:to>
    <xdr:pic>
      <xdr:nvPicPr>
        <xdr:cNvPr id="12" name="Picture 11">
          <a:extLst>
            <a:ext uri="{FF2B5EF4-FFF2-40B4-BE49-F238E27FC236}">
              <a16:creationId xmlns:a16="http://schemas.microsoft.com/office/drawing/2014/main" id="{C5874AC9-B596-407C-B105-3CF7D2BB1D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45024675"/>
          <a:ext cx="1173480" cy="393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74084</xdr:colOff>
      <xdr:row>58</xdr:row>
      <xdr:rowOff>57150</xdr:rowOff>
    </xdr:from>
    <xdr:to>
      <xdr:col>1</xdr:col>
      <xdr:colOff>123614</xdr:colOff>
      <xdr:row>60</xdr:row>
      <xdr:rowOff>50673</xdr:rowOff>
    </xdr:to>
    <xdr:pic>
      <xdr:nvPicPr>
        <xdr:cNvPr id="5" name="Picture 4">
          <a:extLst>
            <a:ext uri="{FF2B5EF4-FFF2-40B4-BE49-F238E27FC236}">
              <a16:creationId xmlns:a16="http://schemas.microsoft.com/office/drawing/2014/main" id="{663F590C-5E38-406F-A4AA-11879B3065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084" y="15402983"/>
          <a:ext cx="1171363" cy="39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63501</xdr:colOff>
      <xdr:row>0</xdr:row>
      <xdr:rowOff>100542</xdr:rowOff>
    </xdr:from>
    <xdr:to>
      <xdr:col>1</xdr:col>
      <xdr:colOff>113031</xdr:colOff>
      <xdr:row>2</xdr:row>
      <xdr:rowOff>94065</xdr:rowOff>
    </xdr:to>
    <xdr:pic>
      <xdr:nvPicPr>
        <xdr:cNvPr id="2" name="Picture 1">
          <a:extLst>
            <a:ext uri="{FF2B5EF4-FFF2-40B4-BE49-F238E27FC236}">
              <a16:creationId xmlns:a16="http://schemas.microsoft.com/office/drawing/2014/main" id="{CA511604-B331-477A-9EEA-47588D1A20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100542"/>
          <a:ext cx="1171363" cy="39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84667</xdr:colOff>
      <xdr:row>29</xdr:row>
      <xdr:rowOff>46567</xdr:rowOff>
    </xdr:from>
    <xdr:to>
      <xdr:col>1</xdr:col>
      <xdr:colOff>134197</xdr:colOff>
      <xdr:row>31</xdr:row>
      <xdr:rowOff>40090</xdr:rowOff>
    </xdr:to>
    <xdr:pic>
      <xdr:nvPicPr>
        <xdr:cNvPr id="4" name="Picture 3">
          <a:extLst>
            <a:ext uri="{FF2B5EF4-FFF2-40B4-BE49-F238E27FC236}">
              <a16:creationId xmlns:a16="http://schemas.microsoft.com/office/drawing/2014/main" id="{025AB34E-610A-41F0-A1B1-4F61BC8FD3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67" y="7719484"/>
          <a:ext cx="1171363" cy="395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272415</xdr:colOff>
      <xdr:row>1</xdr:row>
      <xdr:rowOff>144018</xdr:rowOff>
    </xdr:to>
    <xdr:pic>
      <xdr:nvPicPr>
        <xdr:cNvPr id="6" name="Picture 5">
          <a:extLst>
            <a:ext uri="{FF2B5EF4-FFF2-40B4-BE49-F238E27FC236}">
              <a16:creationId xmlns:a16="http://schemas.microsoft.com/office/drawing/2014/main" id="{ED2C93CA-A304-46A5-88EE-30AC0FE06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29665" cy="391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272415</xdr:colOff>
      <xdr:row>1</xdr:row>
      <xdr:rowOff>144018</xdr:rowOff>
    </xdr:to>
    <xdr:pic>
      <xdr:nvPicPr>
        <xdr:cNvPr id="2" name="Picture 1">
          <a:extLst>
            <a:ext uri="{FF2B5EF4-FFF2-40B4-BE49-F238E27FC236}">
              <a16:creationId xmlns:a16="http://schemas.microsoft.com/office/drawing/2014/main" id="{01A5E72B-94D4-4069-BA6C-9BBA7F3DFB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1570" cy="389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272415</xdr:colOff>
      <xdr:row>1</xdr:row>
      <xdr:rowOff>144018</xdr:rowOff>
    </xdr:to>
    <xdr:pic>
      <xdr:nvPicPr>
        <xdr:cNvPr id="2" name="Picture 1">
          <a:extLst>
            <a:ext uri="{FF2B5EF4-FFF2-40B4-BE49-F238E27FC236}">
              <a16:creationId xmlns:a16="http://schemas.microsoft.com/office/drawing/2014/main" id="{6A5DCC55-246C-423A-825C-D7A036973C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31570" cy="389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0</xdr:row>
      <xdr:rowOff>57150</xdr:rowOff>
    </xdr:from>
    <xdr:to>
      <xdr:col>1</xdr:col>
      <xdr:colOff>125730</xdr:colOff>
      <xdr:row>2</xdr:row>
      <xdr:rowOff>50673</xdr:rowOff>
    </xdr:to>
    <xdr:pic>
      <xdr:nvPicPr>
        <xdr:cNvPr id="3" name="Picture 2">
          <a:extLst>
            <a:ext uri="{FF2B5EF4-FFF2-40B4-BE49-F238E27FC236}">
              <a16:creationId xmlns:a16="http://schemas.microsoft.com/office/drawing/2014/main" id="{66E0E499-1352-4DC1-AF48-55048EB146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57150"/>
          <a:ext cx="1097280" cy="393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127000</xdr:colOff>
      <xdr:row>0</xdr:row>
      <xdr:rowOff>88900</xdr:rowOff>
    </xdr:from>
    <xdr:to>
      <xdr:col>1</xdr:col>
      <xdr:colOff>176530</xdr:colOff>
      <xdr:row>2</xdr:row>
      <xdr:rowOff>82423</xdr:rowOff>
    </xdr:to>
    <xdr:pic>
      <xdr:nvPicPr>
        <xdr:cNvPr id="2" name="Picture 1">
          <a:extLst>
            <a:ext uri="{FF2B5EF4-FFF2-40B4-BE49-F238E27FC236}">
              <a16:creationId xmlns:a16="http://schemas.microsoft.com/office/drawing/2014/main" id="{9D13509B-7858-471C-86BC-0588BB01F3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000" y="88900"/>
          <a:ext cx="1171363" cy="39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8"/>
  <sheetViews>
    <sheetView showGridLines="0" view="pageLayout" topLeftCell="A274" zoomScale="90" zoomScaleNormal="110" zoomScalePageLayoutView="90" workbookViewId="0">
      <selection activeCell="J232" sqref="J232"/>
    </sheetView>
  </sheetViews>
  <sheetFormatPr defaultRowHeight="15" x14ac:dyDescent="0.25"/>
  <cols>
    <col min="1" max="1" width="15.7109375" customWidth="1"/>
    <col min="2" max="2" width="24.28515625" customWidth="1"/>
    <col min="3" max="4" width="10.7109375" customWidth="1"/>
    <col min="5" max="5" width="13.28515625" customWidth="1"/>
    <col min="6" max="6" width="15.7109375" customWidth="1"/>
  </cols>
  <sheetData>
    <row r="1" spans="1:13" ht="15.75" x14ac:dyDescent="0.25">
      <c r="A1" s="232" t="s">
        <v>53</v>
      </c>
      <c r="B1" s="233"/>
      <c r="C1" s="233"/>
      <c r="D1" s="233"/>
      <c r="E1" s="233"/>
      <c r="F1" s="234"/>
    </row>
    <row r="2" spans="1:13" ht="15.75" customHeight="1" x14ac:dyDescent="0.25">
      <c r="A2" s="235" t="s">
        <v>1</v>
      </c>
      <c r="B2" s="236"/>
      <c r="C2" s="236"/>
      <c r="D2" s="236"/>
      <c r="E2" s="236"/>
      <c r="F2" s="237"/>
    </row>
    <row r="3" spans="1:13" ht="15.6" customHeight="1" x14ac:dyDescent="0.25">
      <c r="A3" s="229" t="s">
        <v>240</v>
      </c>
      <c r="B3" s="230"/>
      <c r="C3" s="230"/>
      <c r="D3" s="230"/>
      <c r="E3" s="230"/>
      <c r="F3" s="231"/>
    </row>
    <row r="4" spans="1:13" ht="35.1" customHeight="1" x14ac:dyDescent="0.25">
      <c r="A4" s="84" t="s">
        <v>2</v>
      </c>
      <c r="B4" s="171"/>
      <c r="C4" s="171"/>
      <c r="D4" s="85" t="s">
        <v>83</v>
      </c>
      <c r="E4" s="188"/>
      <c r="F4" s="189"/>
    </row>
    <row r="5" spans="1:13" ht="24.95" customHeight="1" x14ac:dyDescent="0.25">
      <c r="A5" s="84" t="s">
        <v>3</v>
      </c>
      <c r="B5" s="171"/>
      <c r="C5" s="171"/>
      <c r="D5" s="171"/>
      <c r="E5" s="171"/>
      <c r="F5" s="171"/>
    </row>
    <row r="6" spans="1:13" ht="24.95" customHeight="1" x14ac:dyDescent="0.25">
      <c r="A6" s="84" t="s">
        <v>4</v>
      </c>
      <c r="B6" s="171"/>
      <c r="C6" s="171"/>
      <c r="D6" s="171"/>
      <c r="E6" s="171"/>
      <c r="F6" s="171"/>
      <c r="K6" s="28"/>
      <c r="L6" s="29"/>
      <c r="M6" s="29"/>
    </row>
    <row r="7" spans="1:13" ht="24.95" customHeight="1" x14ac:dyDescent="0.25">
      <c r="A7" s="123" t="s">
        <v>84</v>
      </c>
      <c r="B7" s="171"/>
      <c r="C7" s="171"/>
      <c r="D7" s="84" t="s">
        <v>5</v>
      </c>
      <c r="E7" s="171"/>
      <c r="F7" s="171"/>
    </row>
    <row r="8" spans="1:13" ht="24.95" customHeight="1" x14ac:dyDescent="0.25">
      <c r="A8" s="123" t="s">
        <v>6</v>
      </c>
      <c r="B8" s="171"/>
      <c r="C8" s="171"/>
      <c r="D8" s="84" t="s">
        <v>7</v>
      </c>
      <c r="E8" s="171"/>
      <c r="F8" s="171"/>
    </row>
    <row r="9" spans="1:13" ht="24.95" customHeight="1" x14ac:dyDescent="0.25">
      <c r="A9" s="123" t="s">
        <v>4</v>
      </c>
      <c r="B9" s="178"/>
      <c r="C9" s="178"/>
      <c r="D9" s="84" t="s">
        <v>8</v>
      </c>
      <c r="E9" s="171"/>
      <c r="F9" s="171"/>
    </row>
    <row r="10" spans="1:13" ht="24.95" customHeight="1" x14ac:dyDescent="0.25">
      <c r="A10" s="123" t="s">
        <v>84</v>
      </c>
      <c r="B10" s="171"/>
      <c r="C10" s="171"/>
      <c r="D10" s="84" t="s">
        <v>5</v>
      </c>
      <c r="E10" s="171"/>
      <c r="F10" s="171"/>
    </row>
    <row r="11" spans="1:13" ht="24.95" customHeight="1" x14ac:dyDescent="0.25">
      <c r="A11" s="123" t="s">
        <v>9</v>
      </c>
      <c r="B11" s="171"/>
      <c r="C11" s="171"/>
      <c r="D11" s="84" t="s">
        <v>10</v>
      </c>
      <c r="E11" s="171"/>
      <c r="F11" s="171"/>
    </row>
    <row r="12" spans="1:13" ht="20.100000000000001" customHeight="1" x14ac:dyDescent="0.25">
      <c r="A12" s="172" t="s">
        <v>236</v>
      </c>
      <c r="B12" s="173"/>
      <c r="C12" s="173"/>
      <c r="D12" s="173"/>
      <c r="E12" s="173"/>
      <c r="F12" s="174"/>
    </row>
    <row r="13" spans="1:13" ht="30" customHeight="1" x14ac:dyDescent="0.25">
      <c r="A13" s="175" t="s">
        <v>235</v>
      </c>
      <c r="B13" s="176"/>
      <c r="C13" s="176"/>
      <c r="D13" s="176"/>
      <c r="E13" s="176"/>
      <c r="F13" s="177"/>
    </row>
    <row r="14" spans="1:13" ht="20.100000000000001" customHeight="1" x14ac:dyDescent="0.25">
      <c r="A14" s="166" t="s">
        <v>55</v>
      </c>
      <c r="B14" s="167"/>
      <c r="C14" s="167"/>
      <c r="D14" s="167"/>
      <c r="E14" s="167"/>
      <c r="F14" s="168"/>
    </row>
    <row r="15" spans="1:13" ht="20.100000000000001" customHeight="1" x14ac:dyDescent="0.25">
      <c r="A15" s="190" t="s">
        <v>56</v>
      </c>
      <c r="B15" s="190"/>
      <c r="C15" s="223"/>
      <c r="D15" s="224"/>
      <c r="E15" s="224"/>
      <c r="F15" s="225"/>
    </row>
    <row r="16" spans="1:13" ht="20.100000000000001" customHeight="1" x14ac:dyDescent="0.25">
      <c r="A16" s="151" t="s">
        <v>57</v>
      </c>
      <c r="B16" s="151"/>
      <c r="C16" s="31"/>
      <c r="D16" s="72" t="s">
        <v>22</v>
      </c>
      <c r="E16" s="104">
        <v>7200</v>
      </c>
      <c r="F16" s="97">
        <f t="shared" ref="F16:F24" si="0">C16*E16</f>
        <v>0</v>
      </c>
    </row>
    <row r="17" spans="1:6" ht="20.100000000000001" customHeight="1" x14ac:dyDescent="0.25">
      <c r="A17" s="151" t="s">
        <v>58</v>
      </c>
      <c r="B17" s="151"/>
      <c r="C17" s="31"/>
      <c r="D17" s="72" t="s">
        <v>22</v>
      </c>
      <c r="E17" s="104">
        <v>5400</v>
      </c>
      <c r="F17" s="97">
        <f t="shared" si="0"/>
        <v>0</v>
      </c>
    </row>
    <row r="18" spans="1:6" ht="20.100000000000001" customHeight="1" x14ac:dyDescent="0.25">
      <c r="A18" s="151" t="s">
        <v>59</v>
      </c>
      <c r="B18" s="151"/>
      <c r="C18" s="31"/>
      <c r="D18" s="72" t="s">
        <v>22</v>
      </c>
      <c r="E18" s="98"/>
      <c r="F18" s="97">
        <f t="shared" si="0"/>
        <v>0</v>
      </c>
    </row>
    <row r="19" spans="1:6" ht="20.100000000000001" customHeight="1" x14ac:dyDescent="0.25">
      <c r="A19" s="151" t="s">
        <v>60</v>
      </c>
      <c r="B19" s="151"/>
      <c r="C19" s="31"/>
      <c r="D19" s="72" t="s">
        <v>12</v>
      </c>
      <c r="E19" s="98"/>
      <c r="F19" s="97">
        <f t="shared" si="0"/>
        <v>0</v>
      </c>
    </row>
    <row r="20" spans="1:6" ht="20.100000000000001" customHeight="1" x14ac:dyDescent="0.25">
      <c r="A20" s="226" t="s">
        <v>278</v>
      </c>
      <c r="B20" s="227"/>
      <c r="C20" s="227"/>
      <c r="D20" s="227"/>
      <c r="E20" s="228"/>
      <c r="F20" s="99">
        <f>SUM(F16:F19)*1</f>
        <v>0</v>
      </c>
    </row>
    <row r="21" spans="1:6" ht="20.100000000000001" customHeight="1" x14ac:dyDescent="0.25">
      <c r="A21" s="151" t="s">
        <v>61</v>
      </c>
      <c r="B21" s="151"/>
      <c r="C21" s="31"/>
      <c r="D21" s="72" t="s">
        <v>22</v>
      </c>
      <c r="E21" s="104">
        <v>1800</v>
      </c>
      <c r="F21" s="97">
        <f t="shared" si="0"/>
        <v>0</v>
      </c>
    </row>
    <row r="22" spans="1:6" ht="20.100000000000001" customHeight="1" x14ac:dyDescent="0.25">
      <c r="A22" s="151" t="s">
        <v>90</v>
      </c>
      <c r="B22" s="151"/>
      <c r="C22" s="31"/>
      <c r="D22" s="72" t="s">
        <v>14</v>
      </c>
      <c r="E22" s="104">
        <v>150</v>
      </c>
      <c r="F22" s="97">
        <f t="shared" si="0"/>
        <v>0</v>
      </c>
    </row>
    <row r="23" spans="1:6" ht="20.100000000000001" customHeight="1" x14ac:dyDescent="0.25">
      <c r="A23" s="151" t="s">
        <v>89</v>
      </c>
      <c r="B23" s="151"/>
      <c r="C23" s="31"/>
      <c r="D23" s="72" t="s">
        <v>14</v>
      </c>
      <c r="E23" s="104">
        <v>165</v>
      </c>
      <c r="F23" s="97">
        <f t="shared" si="0"/>
        <v>0</v>
      </c>
    </row>
    <row r="24" spans="1:6" ht="20.100000000000001" customHeight="1" x14ac:dyDescent="0.25">
      <c r="A24" s="151" t="s">
        <v>42</v>
      </c>
      <c r="B24" s="151"/>
      <c r="C24" s="31"/>
      <c r="D24" s="72" t="s">
        <v>14</v>
      </c>
      <c r="E24" s="104">
        <v>240</v>
      </c>
      <c r="F24" s="97">
        <f t="shared" si="0"/>
        <v>0</v>
      </c>
    </row>
    <row r="25" spans="1:6" ht="20.100000000000001" customHeight="1" x14ac:dyDescent="0.25">
      <c r="A25" s="190" t="s">
        <v>62</v>
      </c>
      <c r="B25" s="190"/>
      <c r="C25" s="223"/>
      <c r="D25" s="224"/>
      <c r="E25" s="224"/>
      <c r="F25" s="225"/>
    </row>
    <row r="26" spans="1:6" ht="20.100000000000001" customHeight="1" x14ac:dyDescent="0.25">
      <c r="A26" s="151" t="s">
        <v>63</v>
      </c>
      <c r="B26" s="151"/>
      <c r="C26" s="31"/>
      <c r="D26" s="72" t="s">
        <v>12</v>
      </c>
      <c r="E26" s="104">
        <v>1400</v>
      </c>
      <c r="F26" s="97">
        <f t="shared" ref="F26:F28" si="1">C26*E26</f>
        <v>0</v>
      </c>
    </row>
    <row r="27" spans="1:6" ht="20.100000000000001" customHeight="1" x14ac:dyDescent="0.25">
      <c r="A27" s="151" t="s">
        <v>64</v>
      </c>
      <c r="B27" s="151"/>
      <c r="C27" s="31"/>
      <c r="D27" s="72" t="s">
        <v>12</v>
      </c>
      <c r="E27" s="104">
        <v>900</v>
      </c>
      <c r="F27" s="97">
        <f t="shared" si="1"/>
        <v>0</v>
      </c>
    </row>
    <row r="28" spans="1:6" ht="20.100000000000001" customHeight="1" x14ac:dyDescent="0.25">
      <c r="A28" s="151" t="s">
        <v>65</v>
      </c>
      <c r="B28" s="151"/>
      <c r="C28" s="31"/>
      <c r="D28" s="72" t="s">
        <v>12</v>
      </c>
      <c r="E28" s="104">
        <v>1400</v>
      </c>
      <c r="F28" s="97">
        <f t="shared" si="1"/>
        <v>0</v>
      </c>
    </row>
    <row r="29" spans="1:6" ht="20.100000000000001" customHeight="1" x14ac:dyDescent="0.25">
      <c r="A29" s="190" t="s">
        <v>91</v>
      </c>
      <c r="B29" s="190"/>
      <c r="C29" s="223"/>
      <c r="D29" s="224"/>
      <c r="E29" s="224"/>
      <c r="F29" s="225"/>
    </row>
    <row r="30" spans="1:6" ht="20.100000000000001" customHeight="1" x14ac:dyDescent="0.25">
      <c r="A30" s="151" t="s">
        <v>242</v>
      </c>
      <c r="B30" s="151"/>
      <c r="C30" s="31"/>
      <c r="D30" s="72" t="s">
        <v>12</v>
      </c>
      <c r="E30" s="104">
        <v>450</v>
      </c>
      <c r="F30" s="97">
        <f t="shared" ref="F30" si="2">C30*E30</f>
        <v>0</v>
      </c>
    </row>
    <row r="31" spans="1:6" ht="20.100000000000001" customHeight="1" x14ac:dyDescent="0.25">
      <c r="A31" s="151" t="s">
        <v>243</v>
      </c>
      <c r="B31" s="151"/>
      <c r="C31" s="31"/>
      <c r="D31" s="72" t="s">
        <v>12</v>
      </c>
      <c r="E31" s="104">
        <v>450</v>
      </c>
      <c r="F31" s="97">
        <f t="shared" ref="F31:F39" si="3">C31*E31</f>
        <v>0</v>
      </c>
    </row>
    <row r="32" spans="1:6" ht="20.100000000000001" customHeight="1" x14ac:dyDescent="0.25">
      <c r="A32" s="151" t="s">
        <v>241</v>
      </c>
      <c r="B32" s="151"/>
      <c r="C32" s="31"/>
      <c r="D32" s="72" t="s">
        <v>22</v>
      </c>
      <c r="E32" s="104">
        <v>7400</v>
      </c>
      <c r="F32" s="97">
        <f t="shared" si="3"/>
        <v>0</v>
      </c>
    </row>
    <row r="33" spans="1:6" ht="20.100000000000001" customHeight="1" x14ac:dyDescent="0.25">
      <c r="A33" s="151" t="s">
        <v>66</v>
      </c>
      <c r="B33" s="151"/>
      <c r="C33" s="31"/>
      <c r="D33" s="72" t="s">
        <v>22</v>
      </c>
      <c r="E33" s="104">
        <v>7200</v>
      </c>
      <c r="F33" s="97">
        <f t="shared" si="3"/>
        <v>0</v>
      </c>
    </row>
    <row r="34" spans="1:6" ht="20.100000000000001" customHeight="1" x14ac:dyDescent="0.25">
      <c r="A34" s="151" t="s">
        <v>67</v>
      </c>
      <c r="B34" s="151"/>
      <c r="C34" s="31"/>
      <c r="D34" s="72" t="s">
        <v>22</v>
      </c>
      <c r="E34" s="104">
        <v>5400</v>
      </c>
      <c r="F34" s="97">
        <f t="shared" ref="F34" si="4">C34*E34</f>
        <v>0</v>
      </c>
    </row>
    <row r="35" spans="1:6" ht="20.100000000000001" customHeight="1" x14ac:dyDescent="0.25">
      <c r="A35" s="151" t="s">
        <v>92</v>
      </c>
      <c r="B35" s="151"/>
      <c r="C35" s="31"/>
      <c r="D35" s="72" t="s">
        <v>22</v>
      </c>
      <c r="E35" s="104">
        <v>5200</v>
      </c>
      <c r="F35" s="97">
        <f t="shared" si="3"/>
        <v>0</v>
      </c>
    </row>
    <row r="36" spans="1:6" ht="20.100000000000001" customHeight="1" x14ac:dyDescent="0.25">
      <c r="A36" s="191" t="s">
        <v>68</v>
      </c>
      <c r="B36" s="191"/>
      <c r="C36" s="89"/>
      <c r="D36" s="89"/>
      <c r="E36" s="98">
        <v>0</v>
      </c>
      <c r="F36" s="97">
        <f t="shared" si="3"/>
        <v>0</v>
      </c>
    </row>
    <row r="37" spans="1:6" ht="20.100000000000001" customHeight="1" x14ac:dyDescent="0.25">
      <c r="A37" s="191"/>
      <c r="B37" s="191"/>
      <c r="C37" s="89"/>
      <c r="D37" s="89"/>
      <c r="E37" s="98">
        <v>0</v>
      </c>
      <c r="F37" s="97">
        <f t="shared" si="3"/>
        <v>0</v>
      </c>
    </row>
    <row r="38" spans="1:6" ht="20.100000000000001" customHeight="1" x14ac:dyDescent="0.25">
      <c r="A38" s="191"/>
      <c r="B38" s="191"/>
      <c r="C38" s="89"/>
      <c r="D38" s="89"/>
      <c r="E38" s="98">
        <v>0</v>
      </c>
      <c r="F38" s="97">
        <f t="shared" si="3"/>
        <v>0</v>
      </c>
    </row>
    <row r="39" spans="1:6" ht="20.100000000000001" customHeight="1" x14ac:dyDescent="0.25">
      <c r="A39" s="191"/>
      <c r="B39" s="191"/>
      <c r="C39" s="89"/>
      <c r="D39" s="89"/>
      <c r="E39" s="98">
        <v>0</v>
      </c>
      <c r="F39" s="97">
        <f t="shared" si="3"/>
        <v>0</v>
      </c>
    </row>
    <row r="40" spans="1:6" ht="20.100000000000001" customHeight="1" x14ac:dyDescent="0.25">
      <c r="A40" s="8"/>
      <c r="B40" s="163" t="s">
        <v>69</v>
      </c>
      <c r="C40" s="192"/>
      <c r="D40" s="192"/>
      <c r="E40" s="193"/>
      <c r="F40" s="15">
        <f>SUM(F16:F19,F21:F24,F26:F28,F30:F39)</f>
        <v>0</v>
      </c>
    </row>
    <row r="41" spans="1:6" ht="20.100000000000001" customHeight="1" x14ac:dyDescent="0.25">
      <c r="A41" s="58"/>
      <c r="B41" s="60"/>
      <c r="C41" s="60"/>
      <c r="D41" s="60"/>
      <c r="E41" s="60"/>
      <c r="F41" s="61"/>
    </row>
    <row r="42" spans="1:6" ht="20.100000000000001" customHeight="1" x14ac:dyDescent="0.25">
      <c r="A42" s="166" t="s">
        <v>19</v>
      </c>
      <c r="B42" s="167"/>
      <c r="C42" s="167"/>
      <c r="D42" s="167"/>
      <c r="E42" s="167"/>
      <c r="F42" s="168"/>
    </row>
    <row r="43" spans="1:6" ht="20.100000000000001" customHeight="1" x14ac:dyDescent="0.25">
      <c r="A43" s="151" t="s">
        <v>244</v>
      </c>
      <c r="B43" s="151"/>
      <c r="C43" s="31"/>
      <c r="D43" s="72" t="s">
        <v>22</v>
      </c>
      <c r="E43" s="104">
        <v>650</v>
      </c>
      <c r="F43" s="97">
        <f t="shared" ref="F43:F57" si="5">C43*E43</f>
        <v>0</v>
      </c>
    </row>
    <row r="44" spans="1:6" ht="20.100000000000001" customHeight="1" x14ac:dyDescent="0.25">
      <c r="A44" s="151" t="s">
        <v>245</v>
      </c>
      <c r="B44" s="151"/>
      <c r="C44" s="31"/>
      <c r="D44" s="72" t="s">
        <v>22</v>
      </c>
      <c r="E44" s="104">
        <v>550</v>
      </c>
      <c r="F44" s="97">
        <f t="shared" ref="F44" si="6">C44*E44</f>
        <v>0</v>
      </c>
    </row>
    <row r="45" spans="1:6" ht="20.100000000000001" customHeight="1" x14ac:dyDescent="0.25">
      <c r="A45" s="151" t="s">
        <v>70</v>
      </c>
      <c r="B45" s="151"/>
      <c r="C45" s="31"/>
      <c r="D45" s="72" t="s">
        <v>22</v>
      </c>
      <c r="E45" s="104">
        <v>650</v>
      </c>
      <c r="F45" s="97">
        <f t="shared" si="5"/>
        <v>0</v>
      </c>
    </row>
    <row r="46" spans="1:6" ht="20.100000000000001" customHeight="1" x14ac:dyDescent="0.25">
      <c r="A46" s="151" t="s">
        <v>93</v>
      </c>
      <c r="B46" s="151"/>
      <c r="C46" s="31"/>
      <c r="D46" s="72" t="s">
        <v>22</v>
      </c>
      <c r="E46" s="104">
        <v>550</v>
      </c>
      <c r="F46" s="97">
        <f t="shared" si="5"/>
        <v>0</v>
      </c>
    </row>
    <row r="47" spans="1:6" ht="20.100000000000001" customHeight="1" x14ac:dyDescent="0.25">
      <c r="A47" s="151" t="s">
        <v>257</v>
      </c>
      <c r="B47" s="151"/>
      <c r="C47" s="31"/>
      <c r="D47" s="72" t="s">
        <v>22</v>
      </c>
      <c r="E47" s="104">
        <v>600</v>
      </c>
      <c r="F47" s="97">
        <f t="shared" si="5"/>
        <v>0</v>
      </c>
    </row>
    <row r="48" spans="1:6" ht="20.100000000000001" customHeight="1" x14ac:dyDescent="0.25">
      <c r="A48" s="151" t="s">
        <v>258</v>
      </c>
      <c r="B48" s="151"/>
      <c r="C48" s="31"/>
      <c r="D48" s="72" t="s">
        <v>22</v>
      </c>
      <c r="E48" s="104">
        <v>500</v>
      </c>
      <c r="F48" s="97">
        <f t="shared" si="5"/>
        <v>0</v>
      </c>
    </row>
    <row r="49" spans="1:6" ht="20.100000000000001" customHeight="1" x14ac:dyDescent="0.25">
      <c r="A49" s="151" t="s">
        <v>259</v>
      </c>
      <c r="B49" s="151"/>
      <c r="C49" s="31"/>
      <c r="D49" s="72" t="s">
        <v>22</v>
      </c>
      <c r="E49" s="104">
        <v>150</v>
      </c>
      <c r="F49" s="97">
        <f t="shared" si="5"/>
        <v>0</v>
      </c>
    </row>
    <row r="50" spans="1:6" ht="20.100000000000001" customHeight="1" x14ac:dyDescent="0.25">
      <c r="A50" s="151" t="s">
        <v>260</v>
      </c>
      <c r="B50" s="151"/>
      <c r="C50" s="31"/>
      <c r="D50" s="72" t="s">
        <v>22</v>
      </c>
      <c r="E50" s="104">
        <v>50</v>
      </c>
      <c r="F50" s="97">
        <f t="shared" si="5"/>
        <v>0</v>
      </c>
    </row>
    <row r="51" spans="1:6" ht="20.100000000000001" customHeight="1" x14ac:dyDescent="0.25">
      <c r="A51" s="151" t="s">
        <v>261</v>
      </c>
      <c r="B51" s="151"/>
      <c r="C51" s="31"/>
      <c r="D51" s="72" t="s">
        <v>22</v>
      </c>
      <c r="E51" s="104">
        <v>75</v>
      </c>
      <c r="F51" s="97">
        <f t="shared" si="5"/>
        <v>0</v>
      </c>
    </row>
    <row r="52" spans="1:6" ht="20.100000000000001" customHeight="1" x14ac:dyDescent="0.25">
      <c r="A52" s="151" t="s">
        <v>130</v>
      </c>
      <c r="B52" s="151"/>
      <c r="C52" s="31"/>
      <c r="D52" s="72" t="s">
        <v>22</v>
      </c>
      <c r="E52" s="104">
        <v>25</v>
      </c>
      <c r="F52" s="97">
        <f t="shared" si="5"/>
        <v>0</v>
      </c>
    </row>
    <row r="53" spans="1:6" ht="60" customHeight="1" x14ac:dyDescent="0.25">
      <c r="A53" s="221" t="s">
        <v>246</v>
      </c>
      <c r="B53" s="221"/>
      <c r="C53" s="14"/>
      <c r="D53" s="14" t="s">
        <v>22</v>
      </c>
      <c r="E53" s="43">
        <v>650</v>
      </c>
      <c r="F53" s="99">
        <f>C53*E53</f>
        <v>0</v>
      </c>
    </row>
    <row r="54" spans="1:6" ht="60" customHeight="1" x14ac:dyDescent="0.25">
      <c r="A54" s="221" t="s">
        <v>277</v>
      </c>
      <c r="B54" s="221"/>
      <c r="C54" s="14"/>
      <c r="D54" s="14" t="s">
        <v>22</v>
      </c>
      <c r="E54" s="43">
        <v>650</v>
      </c>
      <c r="F54" s="99">
        <f t="shared" ref="F54" si="7">C54*E54</f>
        <v>0</v>
      </c>
    </row>
    <row r="55" spans="1:6" ht="20.100000000000001" customHeight="1" x14ac:dyDescent="0.25">
      <c r="A55" s="191" t="s">
        <v>68</v>
      </c>
      <c r="B55" s="191"/>
      <c r="C55" s="89"/>
      <c r="D55" s="89"/>
      <c r="E55" s="98">
        <v>0</v>
      </c>
      <c r="F55" s="97">
        <f t="shared" si="5"/>
        <v>0</v>
      </c>
    </row>
    <row r="56" spans="1:6" ht="20.100000000000001" customHeight="1" x14ac:dyDescent="0.25">
      <c r="A56" s="191"/>
      <c r="B56" s="191"/>
      <c r="C56" s="89"/>
      <c r="D56" s="89"/>
      <c r="E56" s="98">
        <v>0</v>
      </c>
      <c r="F56" s="97">
        <f t="shared" si="5"/>
        <v>0</v>
      </c>
    </row>
    <row r="57" spans="1:6" ht="20.100000000000001" customHeight="1" x14ac:dyDescent="0.25">
      <c r="A57" s="161"/>
      <c r="B57" s="162"/>
      <c r="C57" s="89"/>
      <c r="D57" s="89"/>
      <c r="E57" s="98">
        <v>0</v>
      </c>
      <c r="F57" s="97">
        <f t="shared" si="5"/>
        <v>0</v>
      </c>
    </row>
    <row r="58" spans="1:6" ht="20.100000000000001" customHeight="1" x14ac:dyDescent="0.25">
      <c r="A58" s="8"/>
      <c r="B58" s="163" t="s">
        <v>71</v>
      </c>
      <c r="C58" s="192"/>
      <c r="D58" s="192"/>
      <c r="E58" s="193"/>
      <c r="F58" s="1">
        <f>SUM(F43:F52,F55:F57)</f>
        <v>0</v>
      </c>
    </row>
    <row r="59" spans="1:6" ht="20.100000000000001" customHeight="1" x14ac:dyDescent="0.25">
      <c r="A59" s="8"/>
      <c r="B59" s="57"/>
      <c r="C59" s="59"/>
      <c r="D59" s="59"/>
      <c r="E59" s="59"/>
      <c r="F59" s="18"/>
    </row>
    <row r="60" spans="1:6" ht="20.100000000000001" customHeight="1" x14ac:dyDescent="0.25">
      <c r="A60" s="166" t="s">
        <v>96</v>
      </c>
      <c r="B60" s="167"/>
      <c r="C60" s="167"/>
      <c r="D60" s="167"/>
      <c r="E60" s="167"/>
      <c r="F60" s="168"/>
    </row>
    <row r="61" spans="1:6" ht="20.100000000000001" customHeight="1" x14ac:dyDescent="0.25">
      <c r="A61" s="151" t="s">
        <v>86</v>
      </c>
      <c r="B61" s="151"/>
      <c r="C61" s="31"/>
      <c r="D61" s="72" t="s">
        <v>22</v>
      </c>
      <c r="E61" s="104">
        <v>3000</v>
      </c>
      <c r="F61" s="97">
        <f t="shared" ref="F61:F72" si="8">C61*E61</f>
        <v>0</v>
      </c>
    </row>
    <row r="62" spans="1:6" ht="20.100000000000001" customHeight="1" x14ac:dyDescent="0.25">
      <c r="A62" s="151" t="s">
        <v>88</v>
      </c>
      <c r="B62" s="151"/>
      <c r="C62" s="31"/>
      <c r="D62" s="72" t="s">
        <v>22</v>
      </c>
      <c r="E62" s="65">
        <v>1000</v>
      </c>
      <c r="F62" s="97">
        <f t="shared" si="8"/>
        <v>0</v>
      </c>
    </row>
    <row r="63" spans="1:6" s="34" customFormat="1" ht="20.100000000000001" customHeight="1" x14ac:dyDescent="0.2">
      <c r="A63" s="222" t="s">
        <v>176</v>
      </c>
      <c r="B63" s="222"/>
      <c r="C63" s="44"/>
      <c r="D63" s="103" t="s">
        <v>22</v>
      </c>
      <c r="E63" s="65">
        <v>2500</v>
      </c>
      <c r="F63" s="124">
        <f t="shared" si="8"/>
        <v>0</v>
      </c>
    </row>
    <row r="64" spans="1:6" ht="20.100000000000001" customHeight="1" x14ac:dyDescent="0.25">
      <c r="A64" s="151" t="s">
        <v>90</v>
      </c>
      <c r="B64" s="151"/>
      <c r="C64" s="31"/>
      <c r="D64" s="72" t="s">
        <v>14</v>
      </c>
      <c r="E64" s="104">
        <v>150</v>
      </c>
      <c r="F64" s="97">
        <f t="shared" si="8"/>
        <v>0</v>
      </c>
    </row>
    <row r="65" spans="1:6" ht="20.100000000000001" customHeight="1" x14ac:dyDescent="0.25">
      <c r="A65" s="151" t="s">
        <v>89</v>
      </c>
      <c r="B65" s="151"/>
      <c r="C65" s="31"/>
      <c r="D65" s="72" t="s">
        <v>14</v>
      </c>
      <c r="E65" s="104">
        <v>165</v>
      </c>
      <c r="F65" s="97">
        <f t="shared" si="8"/>
        <v>0</v>
      </c>
    </row>
    <row r="66" spans="1:6" ht="20.100000000000001" customHeight="1" x14ac:dyDescent="0.25">
      <c r="A66" s="151" t="s">
        <v>42</v>
      </c>
      <c r="B66" s="151"/>
      <c r="C66" s="31"/>
      <c r="D66" s="72" t="s">
        <v>14</v>
      </c>
      <c r="E66" s="104">
        <v>240</v>
      </c>
      <c r="F66" s="97">
        <f t="shared" si="8"/>
        <v>0</v>
      </c>
    </row>
    <row r="67" spans="1:6" ht="20.100000000000001" customHeight="1" x14ac:dyDescent="0.25">
      <c r="A67" s="151" t="s">
        <v>249</v>
      </c>
      <c r="B67" s="151"/>
      <c r="C67" s="31"/>
      <c r="D67" s="125" t="s">
        <v>13</v>
      </c>
      <c r="E67" s="98">
        <v>0</v>
      </c>
      <c r="F67" s="97">
        <f t="shared" si="8"/>
        <v>0</v>
      </c>
    </row>
    <row r="68" spans="1:6" ht="20.100000000000001" customHeight="1" x14ac:dyDescent="0.25">
      <c r="A68" s="151" t="s">
        <v>248</v>
      </c>
      <c r="B68" s="151"/>
      <c r="C68" s="31"/>
      <c r="D68" s="72" t="s">
        <v>12</v>
      </c>
      <c r="E68" s="98">
        <v>0</v>
      </c>
      <c r="F68" s="97">
        <f t="shared" si="8"/>
        <v>0</v>
      </c>
    </row>
    <row r="69" spans="1:6" ht="20.100000000000001" customHeight="1" x14ac:dyDescent="0.25">
      <c r="A69" s="191" t="s">
        <v>68</v>
      </c>
      <c r="B69" s="191"/>
      <c r="C69" s="89"/>
      <c r="D69" s="89"/>
      <c r="E69" s="98">
        <v>0</v>
      </c>
      <c r="F69" s="97">
        <f t="shared" si="8"/>
        <v>0</v>
      </c>
    </row>
    <row r="70" spans="1:6" ht="20.100000000000001" customHeight="1" x14ac:dyDescent="0.25">
      <c r="A70" s="191"/>
      <c r="B70" s="191"/>
      <c r="C70" s="89"/>
      <c r="D70" s="89"/>
      <c r="E70" s="98">
        <v>0</v>
      </c>
      <c r="F70" s="97">
        <f t="shared" ref="F70" si="9">C70*E70</f>
        <v>0</v>
      </c>
    </row>
    <row r="71" spans="1:6" ht="20.100000000000001" customHeight="1" x14ac:dyDescent="0.25">
      <c r="A71" s="191"/>
      <c r="B71" s="191"/>
      <c r="C71" s="89"/>
      <c r="D71" s="89"/>
      <c r="E71" s="98">
        <v>0</v>
      </c>
      <c r="F71" s="97">
        <f t="shared" si="8"/>
        <v>0</v>
      </c>
    </row>
    <row r="72" spans="1:6" ht="20.100000000000001" customHeight="1" x14ac:dyDescent="0.25">
      <c r="A72" s="191"/>
      <c r="B72" s="191"/>
      <c r="C72" s="89"/>
      <c r="D72" s="89"/>
      <c r="E72" s="98">
        <v>0</v>
      </c>
      <c r="F72" s="97">
        <f t="shared" si="8"/>
        <v>0</v>
      </c>
    </row>
    <row r="73" spans="1:6" ht="20.100000000000001" customHeight="1" x14ac:dyDescent="0.25">
      <c r="A73" s="8"/>
      <c r="B73" s="163" t="s">
        <v>43</v>
      </c>
      <c r="C73" s="192"/>
      <c r="D73" s="192"/>
      <c r="E73" s="193"/>
      <c r="F73" s="1">
        <f>SUM(F61:F72)</f>
        <v>0</v>
      </c>
    </row>
    <row r="74" spans="1:6" ht="20.100000000000001" customHeight="1" x14ac:dyDescent="0.25">
      <c r="A74" s="8"/>
      <c r="B74" s="16"/>
      <c r="C74" s="17"/>
      <c r="D74" s="17"/>
      <c r="E74" s="17"/>
      <c r="F74" s="18"/>
    </row>
    <row r="75" spans="1:6" s="30" customFormat="1" ht="20.100000000000001" customHeight="1" x14ac:dyDescent="0.25">
      <c r="A75" s="211" t="s">
        <v>219</v>
      </c>
      <c r="B75" s="212"/>
      <c r="C75" s="212"/>
      <c r="D75" s="212"/>
      <c r="E75" s="212"/>
      <c r="F75" s="213"/>
    </row>
    <row r="76" spans="1:6" s="30" customFormat="1" ht="39.950000000000003" customHeight="1" x14ac:dyDescent="0.25">
      <c r="A76" s="214" t="s">
        <v>72</v>
      </c>
      <c r="B76" s="214"/>
      <c r="C76" s="102"/>
      <c r="D76" s="126" t="s">
        <v>13</v>
      </c>
      <c r="E76" s="101">
        <v>0</v>
      </c>
      <c r="F76" s="67">
        <f t="shared" ref="F76" si="10">C76*E76</f>
        <v>0</v>
      </c>
    </row>
    <row r="77" spans="1:6" s="30" customFormat="1" ht="20.100000000000001" customHeight="1" x14ac:dyDescent="0.25">
      <c r="A77" s="215" t="s">
        <v>73</v>
      </c>
      <c r="B77" s="216"/>
      <c r="C77" s="216"/>
      <c r="D77" s="216"/>
      <c r="E77" s="217"/>
      <c r="F77" s="100">
        <f>F76*0.1</f>
        <v>0</v>
      </c>
    </row>
    <row r="78" spans="1:6" s="30" customFormat="1" ht="20.100000000000001" customHeight="1" x14ac:dyDescent="0.25">
      <c r="A78" s="127"/>
      <c r="B78" s="218" t="s">
        <v>74</v>
      </c>
      <c r="C78" s="219"/>
      <c r="D78" s="219"/>
      <c r="E78" s="220"/>
      <c r="F78" s="38">
        <f>SUM(F76)</f>
        <v>0</v>
      </c>
    </row>
    <row r="79" spans="1:6" ht="20.100000000000001" customHeight="1" x14ac:dyDescent="0.25">
      <c r="A79" s="19"/>
      <c r="B79" s="20"/>
      <c r="C79" s="21"/>
      <c r="D79" s="21"/>
      <c r="E79" s="21"/>
      <c r="F79" s="22"/>
    </row>
    <row r="80" spans="1:6" ht="20.100000000000001" customHeight="1" x14ac:dyDescent="0.25">
      <c r="A80" s="166" t="s">
        <v>220</v>
      </c>
      <c r="B80" s="167"/>
      <c r="C80" s="167"/>
      <c r="D80" s="167"/>
      <c r="E80" s="167"/>
      <c r="F80" s="168"/>
    </row>
    <row r="81" spans="1:6" ht="20.100000000000001" customHeight="1" x14ac:dyDescent="0.25">
      <c r="A81" s="148" t="s">
        <v>75</v>
      </c>
      <c r="B81" s="148"/>
      <c r="C81" s="31"/>
      <c r="D81" s="72" t="s">
        <v>14</v>
      </c>
      <c r="E81" s="104">
        <v>10</v>
      </c>
      <c r="F81" s="97">
        <f t="shared" ref="F81" si="11">C81*E81</f>
        <v>0</v>
      </c>
    </row>
    <row r="82" spans="1:6" ht="20.100000000000001" customHeight="1" x14ac:dyDescent="0.25">
      <c r="A82" s="8"/>
      <c r="B82" s="163" t="s">
        <v>76</v>
      </c>
      <c r="C82" s="192"/>
      <c r="D82" s="192"/>
      <c r="E82" s="193"/>
      <c r="F82" s="1">
        <f>SUM(F81)</f>
        <v>0</v>
      </c>
    </row>
    <row r="83" spans="1:6" ht="20.100000000000001" customHeight="1" x14ac:dyDescent="0.25">
      <c r="A83" s="9"/>
      <c r="B83" s="210" t="s">
        <v>236</v>
      </c>
      <c r="C83" s="210"/>
      <c r="D83" s="210"/>
      <c r="E83" s="210"/>
      <c r="F83" s="210"/>
    </row>
    <row r="84" spans="1:6" ht="20.100000000000001" customHeight="1" x14ac:dyDescent="0.25">
      <c r="A84" s="9"/>
      <c r="B84" s="10"/>
      <c r="C84" s="11"/>
      <c r="D84" s="158" t="s">
        <v>77</v>
      </c>
      <c r="E84" s="159"/>
      <c r="F84" s="1">
        <f>F40</f>
        <v>0</v>
      </c>
    </row>
    <row r="85" spans="1:6" ht="20.100000000000001" customHeight="1" x14ac:dyDescent="0.25">
      <c r="A85" s="9"/>
      <c r="B85" s="10"/>
      <c r="C85" s="11"/>
      <c r="D85" s="158" t="s">
        <v>45</v>
      </c>
      <c r="E85" s="159"/>
      <c r="F85" s="1">
        <f>F58</f>
        <v>0</v>
      </c>
    </row>
    <row r="86" spans="1:6" ht="20.100000000000001" customHeight="1" x14ac:dyDescent="0.25">
      <c r="A86" s="9"/>
      <c r="B86" s="10"/>
      <c r="C86" s="11"/>
      <c r="D86" s="158" t="s">
        <v>46</v>
      </c>
      <c r="E86" s="159"/>
      <c r="F86" s="1">
        <f>F73</f>
        <v>0</v>
      </c>
    </row>
    <row r="87" spans="1:6" ht="20.100000000000001" customHeight="1" x14ac:dyDescent="0.25">
      <c r="A87" s="9"/>
      <c r="B87" s="10"/>
      <c r="C87" s="11"/>
      <c r="D87" s="158" t="s">
        <v>78</v>
      </c>
      <c r="E87" s="159"/>
      <c r="F87" s="1">
        <f>F78</f>
        <v>0</v>
      </c>
    </row>
    <row r="88" spans="1:6" ht="20.100000000000001" customHeight="1" x14ac:dyDescent="0.25">
      <c r="A88" s="9"/>
      <c r="B88" s="10"/>
      <c r="C88" s="11"/>
      <c r="D88" s="158" t="s">
        <v>79</v>
      </c>
      <c r="E88" s="159"/>
      <c r="F88" s="1">
        <f>F82</f>
        <v>0</v>
      </c>
    </row>
    <row r="89" spans="1:6" ht="20.100000000000001" customHeight="1" x14ac:dyDescent="0.25">
      <c r="A89" s="9"/>
      <c r="B89" s="154" t="s">
        <v>47</v>
      </c>
      <c r="C89" s="155"/>
      <c r="D89" s="155"/>
      <c r="E89" s="155"/>
      <c r="F89" s="1">
        <f>F84+F85+F86+F87+F88</f>
        <v>0</v>
      </c>
    </row>
    <row r="90" spans="1:6" s="30" customFormat="1" ht="20.100000000000001" customHeight="1" x14ac:dyDescent="0.25">
      <c r="A90" s="35"/>
      <c r="B90" s="36"/>
      <c r="C90" s="37"/>
      <c r="D90" s="143" t="s">
        <v>48</v>
      </c>
      <c r="E90" s="144"/>
      <c r="F90" s="38">
        <f>F89*0.1</f>
        <v>0</v>
      </c>
    </row>
    <row r="91" spans="1:6" ht="20.100000000000001" customHeight="1" x14ac:dyDescent="0.25">
      <c r="A91" s="9"/>
      <c r="B91" s="154" t="s">
        <v>49</v>
      </c>
      <c r="C91" s="155"/>
      <c r="D91" s="155"/>
      <c r="E91" s="155"/>
      <c r="F91" s="128">
        <f>F89+F90</f>
        <v>0</v>
      </c>
    </row>
    <row r="92" spans="1:6" ht="20.100000000000001" customHeight="1" x14ac:dyDescent="0.25">
      <c r="A92" s="9"/>
      <c r="B92" s="10"/>
      <c r="C92" s="11"/>
      <c r="D92" s="156" t="s">
        <v>50</v>
      </c>
      <c r="E92" s="157"/>
      <c r="F92" s="128">
        <f>F91*0.13</f>
        <v>0</v>
      </c>
    </row>
    <row r="93" spans="1:6" ht="20.100000000000001" customHeight="1" x14ac:dyDescent="0.25">
      <c r="A93" s="9"/>
      <c r="B93" s="154" t="s">
        <v>51</v>
      </c>
      <c r="C93" s="155"/>
      <c r="D93" s="155"/>
      <c r="E93" s="155"/>
      <c r="F93" s="128">
        <f>F92+F91</f>
        <v>0</v>
      </c>
    </row>
    <row r="94" spans="1:6" ht="20.100000000000001" customHeight="1" x14ac:dyDescent="0.25"/>
    <row r="95" spans="1:6" ht="20.100000000000001" customHeight="1" x14ac:dyDescent="0.25">
      <c r="A95" s="208" t="s">
        <v>279</v>
      </c>
      <c r="B95" s="156"/>
      <c r="C95" s="156"/>
      <c r="D95" s="156"/>
      <c r="E95" s="157"/>
      <c r="F95" s="129">
        <f>F20</f>
        <v>0</v>
      </c>
    </row>
    <row r="96" spans="1:6" ht="20.100000000000001" customHeight="1" x14ac:dyDescent="0.25">
      <c r="A96" s="208" t="s">
        <v>222</v>
      </c>
      <c r="B96" s="156"/>
      <c r="C96" s="156"/>
      <c r="D96" s="156"/>
      <c r="E96" s="157"/>
      <c r="F96" s="129">
        <f>F77</f>
        <v>0</v>
      </c>
    </row>
    <row r="97" spans="1:6" ht="20.100000000000001" customHeight="1" x14ac:dyDescent="0.25">
      <c r="A97" s="208" t="s">
        <v>94</v>
      </c>
      <c r="B97" s="156"/>
      <c r="C97" s="156"/>
      <c r="D97" s="156"/>
      <c r="E97" s="157"/>
      <c r="F97" s="129">
        <f>F53</f>
        <v>0</v>
      </c>
    </row>
    <row r="98" spans="1:6" ht="20.100000000000001" customHeight="1" x14ac:dyDescent="0.25">
      <c r="A98" s="208" t="s">
        <v>95</v>
      </c>
      <c r="B98" s="156"/>
      <c r="C98" s="156"/>
      <c r="D98" s="156"/>
      <c r="E98" s="157"/>
      <c r="F98" s="129">
        <f>F54</f>
        <v>0</v>
      </c>
    </row>
    <row r="99" spans="1:6" ht="20.100000000000001" customHeight="1" x14ac:dyDescent="0.25"/>
    <row r="106" spans="1:6" x14ac:dyDescent="0.25">
      <c r="A106" s="23"/>
      <c r="B106" s="23"/>
      <c r="C106" s="23"/>
      <c r="D106" s="23"/>
      <c r="E106" s="23"/>
      <c r="F106" s="23"/>
    </row>
    <row r="107" spans="1:6" x14ac:dyDescent="0.25">
      <c r="A107" s="23"/>
      <c r="B107" s="23"/>
      <c r="C107" s="23"/>
      <c r="D107" s="23"/>
      <c r="E107" s="23"/>
      <c r="F107" s="23"/>
    </row>
    <row r="108" spans="1:6" ht="20.100000000000001" customHeight="1" x14ac:dyDescent="0.25">
      <c r="A108" s="71"/>
      <c r="B108" s="71"/>
      <c r="C108" s="71"/>
      <c r="D108" s="23"/>
      <c r="E108" s="23"/>
      <c r="F108" s="23"/>
    </row>
    <row r="109" spans="1:6" ht="19.899999999999999" customHeight="1" x14ac:dyDescent="0.25">
      <c r="A109" s="145" t="s">
        <v>52</v>
      </c>
      <c r="B109" s="145"/>
      <c r="C109" s="145"/>
      <c r="D109" s="75"/>
    </row>
    <row r="110" spans="1:6" ht="20.100000000000001" customHeight="1" x14ac:dyDescent="0.25">
      <c r="A110" s="146" t="s">
        <v>233</v>
      </c>
      <c r="B110" s="146"/>
      <c r="C110" s="146"/>
      <c r="D110" s="146"/>
    </row>
    <row r="111" spans="1:6" ht="15.75" x14ac:dyDescent="0.25">
      <c r="A111" s="179" t="s">
        <v>0</v>
      </c>
      <c r="B111" s="180"/>
      <c r="C111" s="180"/>
      <c r="D111" s="180"/>
      <c r="E111" s="180"/>
      <c r="F111" s="181"/>
    </row>
    <row r="112" spans="1:6" ht="15.75" customHeight="1" x14ac:dyDescent="0.25">
      <c r="A112" s="182" t="s">
        <v>54</v>
      </c>
      <c r="B112" s="183"/>
      <c r="C112" s="183"/>
      <c r="D112" s="183"/>
      <c r="E112" s="183"/>
      <c r="F112" s="184"/>
    </row>
    <row r="113" spans="1:13" ht="15.75" customHeight="1" x14ac:dyDescent="0.25">
      <c r="A113" s="185" t="s">
        <v>240</v>
      </c>
      <c r="B113" s="186"/>
      <c r="C113" s="186"/>
      <c r="D113" s="186"/>
      <c r="E113" s="186"/>
      <c r="F113" s="187"/>
    </row>
    <row r="114" spans="1:13" ht="35.1" customHeight="1" x14ac:dyDescent="0.25">
      <c r="A114" s="84" t="s">
        <v>2</v>
      </c>
      <c r="B114" s="171"/>
      <c r="C114" s="171"/>
      <c r="D114" s="85" t="s">
        <v>83</v>
      </c>
      <c r="E114" s="188"/>
      <c r="F114" s="189"/>
    </row>
    <row r="115" spans="1:13" ht="24.95" customHeight="1" x14ac:dyDescent="0.25">
      <c r="A115" s="84" t="s">
        <v>3</v>
      </c>
      <c r="B115" s="171"/>
      <c r="C115" s="171"/>
      <c r="D115" s="171"/>
      <c r="E115" s="171"/>
      <c r="F115" s="171"/>
    </row>
    <row r="116" spans="1:13" ht="24.95" customHeight="1" x14ac:dyDescent="0.25">
      <c r="A116" s="84" t="s">
        <v>4</v>
      </c>
      <c r="B116" s="171"/>
      <c r="C116" s="171"/>
      <c r="D116" s="171"/>
      <c r="E116" s="171"/>
      <c r="F116" s="171"/>
      <c r="K116" s="28"/>
      <c r="L116" s="29"/>
      <c r="M116" s="29"/>
    </row>
    <row r="117" spans="1:13" ht="24.95" customHeight="1" x14ac:dyDescent="0.25">
      <c r="A117" s="123" t="s">
        <v>84</v>
      </c>
      <c r="B117" s="171"/>
      <c r="C117" s="171"/>
      <c r="D117" s="84" t="s">
        <v>5</v>
      </c>
      <c r="E117" s="171"/>
      <c r="F117" s="171"/>
    </row>
    <row r="118" spans="1:13" ht="24.95" customHeight="1" x14ac:dyDescent="0.25">
      <c r="A118" s="123" t="s">
        <v>6</v>
      </c>
      <c r="B118" s="171"/>
      <c r="C118" s="171"/>
      <c r="D118" s="84" t="s">
        <v>7</v>
      </c>
      <c r="E118" s="171"/>
      <c r="F118" s="171"/>
    </row>
    <row r="119" spans="1:13" ht="24.95" customHeight="1" x14ac:dyDescent="0.25">
      <c r="A119" s="123" t="s">
        <v>4</v>
      </c>
      <c r="B119" s="178"/>
      <c r="C119" s="178"/>
      <c r="D119" s="84" t="s">
        <v>8</v>
      </c>
      <c r="E119" s="171"/>
      <c r="F119" s="171"/>
    </row>
    <row r="120" spans="1:13" ht="24.95" customHeight="1" x14ac:dyDescent="0.25">
      <c r="A120" s="123" t="s">
        <v>84</v>
      </c>
      <c r="B120" s="171"/>
      <c r="C120" s="171"/>
      <c r="D120" s="84" t="s">
        <v>5</v>
      </c>
      <c r="E120" s="171"/>
      <c r="F120" s="171"/>
    </row>
    <row r="121" spans="1:13" ht="24.95" customHeight="1" x14ac:dyDescent="0.25">
      <c r="A121" s="123" t="s">
        <v>9</v>
      </c>
      <c r="B121" s="171"/>
      <c r="C121" s="171"/>
      <c r="D121" s="84" t="s">
        <v>10</v>
      </c>
      <c r="E121" s="171"/>
      <c r="F121" s="171"/>
    </row>
    <row r="122" spans="1:13" ht="20.100000000000001" customHeight="1" x14ac:dyDescent="0.25">
      <c r="A122" s="172" t="s">
        <v>236</v>
      </c>
      <c r="B122" s="173"/>
      <c r="C122" s="173"/>
      <c r="D122" s="173"/>
      <c r="E122" s="173"/>
      <c r="F122" s="174"/>
    </row>
    <row r="123" spans="1:13" ht="30" customHeight="1" x14ac:dyDescent="0.25">
      <c r="A123" s="175" t="s">
        <v>235</v>
      </c>
      <c r="B123" s="176"/>
      <c r="C123" s="176"/>
      <c r="D123" s="176"/>
      <c r="E123" s="176"/>
      <c r="F123" s="177"/>
    </row>
    <row r="124" spans="1:13" ht="20.100000000000001" customHeight="1" x14ac:dyDescent="0.25">
      <c r="A124" s="166" t="s">
        <v>11</v>
      </c>
      <c r="B124" s="167"/>
      <c r="C124" s="167"/>
      <c r="D124" s="167"/>
      <c r="E124" s="167"/>
      <c r="F124" s="168"/>
    </row>
    <row r="125" spans="1:13" ht="20.100000000000001" customHeight="1" x14ac:dyDescent="0.25">
      <c r="A125" s="151" t="s">
        <v>18</v>
      </c>
      <c r="B125" s="151"/>
      <c r="C125" s="31"/>
      <c r="D125" s="72" t="s">
        <v>14</v>
      </c>
      <c r="E125" s="104">
        <v>8</v>
      </c>
      <c r="F125" s="97">
        <f t="shared" ref="F125" si="12">C125*E125</f>
        <v>0</v>
      </c>
    </row>
    <row r="126" spans="1:13" ht="20.100000000000001" customHeight="1" x14ac:dyDescent="0.25">
      <c r="A126" s="3"/>
      <c r="B126" s="4"/>
      <c r="C126" s="163" t="s">
        <v>85</v>
      </c>
      <c r="D126" s="163"/>
      <c r="E126" s="164"/>
      <c r="F126" s="1">
        <f>SUM(F125:F125)</f>
        <v>0</v>
      </c>
    </row>
    <row r="127" spans="1:13" ht="20.100000000000001" customHeight="1" x14ac:dyDescent="0.25">
      <c r="A127" s="3"/>
      <c r="B127" s="4"/>
      <c r="C127" s="57"/>
      <c r="D127" s="57"/>
      <c r="E127" s="57"/>
      <c r="F127" s="18"/>
    </row>
    <row r="128" spans="1:13" ht="20.100000000000001" customHeight="1" x14ac:dyDescent="0.25">
      <c r="A128" s="130" t="s">
        <v>19</v>
      </c>
      <c r="B128" s="198" t="s">
        <v>20</v>
      </c>
      <c r="C128" s="198"/>
      <c r="D128" s="198"/>
      <c r="E128" s="198"/>
      <c r="F128" s="199"/>
    </row>
    <row r="129" spans="1:6" ht="20.100000000000001" customHeight="1" x14ac:dyDescent="0.25">
      <c r="A129" s="200" t="s">
        <v>21</v>
      </c>
      <c r="B129" s="201"/>
      <c r="C129" s="238"/>
      <c r="D129" s="238"/>
      <c r="E129" s="238"/>
      <c r="F129" s="238"/>
    </row>
    <row r="130" spans="1:6" s="34" customFormat="1" ht="20.100000000000001" customHeight="1" x14ac:dyDescent="0.2">
      <c r="A130" s="152" t="s">
        <v>23</v>
      </c>
      <c r="B130" s="165"/>
      <c r="C130" s="31"/>
      <c r="D130" s="32" t="s">
        <v>22</v>
      </c>
      <c r="E130" s="33">
        <v>650</v>
      </c>
      <c r="F130" s="124">
        <f>C130*E130</f>
        <v>0</v>
      </c>
    </row>
    <row r="131" spans="1:6" s="34" customFormat="1" ht="20.100000000000001" customHeight="1" x14ac:dyDescent="0.2">
      <c r="A131" s="152" t="s">
        <v>24</v>
      </c>
      <c r="B131" s="153"/>
      <c r="C131" s="31"/>
      <c r="D131" s="32" t="s">
        <v>22</v>
      </c>
      <c r="E131" s="33">
        <v>550</v>
      </c>
      <c r="F131" s="124">
        <f t="shared" ref="F131:F134" si="13">C131*E131</f>
        <v>0</v>
      </c>
    </row>
    <row r="132" spans="1:6" s="34" customFormat="1" ht="20.100000000000001" customHeight="1" x14ac:dyDescent="0.2">
      <c r="A132" s="152" t="s">
        <v>25</v>
      </c>
      <c r="B132" s="165"/>
      <c r="C132" s="31"/>
      <c r="D132" s="32" t="s">
        <v>22</v>
      </c>
      <c r="E132" s="33">
        <v>450</v>
      </c>
      <c r="F132" s="124">
        <f t="shared" si="13"/>
        <v>0</v>
      </c>
    </row>
    <row r="133" spans="1:6" s="34" customFormat="1" ht="20.100000000000001" customHeight="1" x14ac:dyDescent="0.2">
      <c r="A133" s="152" t="s">
        <v>26</v>
      </c>
      <c r="B133" s="165"/>
      <c r="C133" s="31"/>
      <c r="D133" s="32" t="s">
        <v>22</v>
      </c>
      <c r="E133" s="33">
        <v>350</v>
      </c>
      <c r="F133" s="124">
        <f t="shared" si="13"/>
        <v>0</v>
      </c>
    </row>
    <row r="134" spans="1:6" s="34" customFormat="1" ht="20.100000000000001" customHeight="1" x14ac:dyDescent="0.2">
      <c r="A134" s="152" t="s">
        <v>28</v>
      </c>
      <c r="B134" s="165"/>
      <c r="C134" s="31"/>
      <c r="D134" s="32" t="s">
        <v>22</v>
      </c>
      <c r="E134" s="33">
        <v>150</v>
      </c>
      <c r="F134" s="124">
        <f t="shared" si="13"/>
        <v>0</v>
      </c>
    </row>
    <row r="135" spans="1:6" ht="20.100000000000001" customHeight="1" x14ac:dyDescent="0.25">
      <c r="A135" s="190" t="s">
        <v>30</v>
      </c>
      <c r="B135" s="151"/>
      <c r="C135" s="205"/>
      <c r="D135" s="206"/>
      <c r="E135" s="206"/>
      <c r="F135" s="207"/>
    </row>
    <row r="136" spans="1:6" s="34" customFormat="1" ht="20.100000000000001" customHeight="1" x14ac:dyDescent="0.2">
      <c r="A136" s="152" t="s">
        <v>27</v>
      </c>
      <c r="B136" s="165"/>
      <c r="C136" s="31"/>
      <c r="D136" s="32" t="s">
        <v>22</v>
      </c>
      <c r="E136" s="33">
        <v>550</v>
      </c>
      <c r="F136" s="124">
        <f>C136*E136</f>
        <v>0</v>
      </c>
    </row>
    <row r="137" spans="1:6" s="34" customFormat="1" ht="20.100000000000001" customHeight="1" x14ac:dyDescent="0.2">
      <c r="A137" s="152" t="s">
        <v>28</v>
      </c>
      <c r="B137" s="165"/>
      <c r="C137" s="31"/>
      <c r="D137" s="32" t="s">
        <v>22</v>
      </c>
      <c r="E137" s="33">
        <v>450</v>
      </c>
      <c r="F137" s="124">
        <f t="shared" ref="F137" si="14">C137*E137</f>
        <v>0</v>
      </c>
    </row>
    <row r="138" spans="1:6" ht="20.100000000000001" customHeight="1" x14ac:dyDescent="0.25">
      <c r="A138" s="190" t="s">
        <v>31</v>
      </c>
      <c r="B138" s="151"/>
      <c r="C138" s="205"/>
      <c r="D138" s="206"/>
      <c r="E138" s="206"/>
      <c r="F138" s="207"/>
    </row>
    <row r="139" spans="1:6" s="34" customFormat="1" ht="20.100000000000001" customHeight="1" x14ac:dyDescent="0.2">
      <c r="A139" s="152" t="s">
        <v>32</v>
      </c>
      <c r="B139" s="165"/>
      <c r="C139" s="31"/>
      <c r="D139" s="32" t="s">
        <v>22</v>
      </c>
      <c r="E139" s="33">
        <v>50</v>
      </c>
      <c r="F139" s="124">
        <f t="shared" ref="F139" si="15">C139*E139</f>
        <v>0</v>
      </c>
    </row>
    <row r="140" spans="1:6" ht="20.100000000000001" customHeight="1" x14ac:dyDescent="0.25">
      <c r="A140" s="190" t="s">
        <v>33</v>
      </c>
      <c r="B140" s="151"/>
      <c r="C140" s="205"/>
      <c r="D140" s="206"/>
      <c r="E140" s="206"/>
      <c r="F140" s="207"/>
    </row>
    <row r="141" spans="1:6" ht="20.100000000000001" customHeight="1" x14ac:dyDescent="0.25">
      <c r="A141" s="151" t="s">
        <v>34</v>
      </c>
      <c r="B141" s="151"/>
      <c r="C141" s="31"/>
      <c r="D141" s="32" t="s">
        <v>22</v>
      </c>
      <c r="E141" s="33">
        <v>20</v>
      </c>
      <c r="F141" s="124">
        <f>C141*E141</f>
        <v>0</v>
      </c>
    </row>
    <row r="142" spans="1:6" ht="20.100000000000001" customHeight="1" x14ac:dyDescent="0.25">
      <c r="A142" s="151" t="s">
        <v>35</v>
      </c>
      <c r="B142" s="151"/>
      <c r="C142" s="31"/>
      <c r="D142" s="32" t="s">
        <v>22</v>
      </c>
      <c r="E142" s="33">
        <v>20</v>
      </c>
      <c r="F142" s="124">
        <f t="shared" ref="F142:F149" si="16">C142*E142</f>
        <v>0</v>
      </c>
    </row>
    <row r="143" spans="1:6" ht="20.100000000000001" customHeight="1" x14ac:dyDescent="0.25">
      <c r="A143" s="151" t="s">
        <v>36</v>
      </c>
      <c r="B143" s="151"/>
      <c r="C143" s="31"/>
      <c r="D143" s="32" t="s">
        <v>22</v>
      </c>
      <c r="E143" s="33">
        <v>20</v>
      </c>
      <c r="F143" s="124">
        <f t="shared" si="16"/>
        <v>0</v>
      </c>
    </row>
    <row r="144" spans="1:6" ht="20.100000000000001" customHeight="1" x14ac:dyDescent="0.25">
      <c r="A144" s="151" t="s">
        <v>37</v>
      </c>
      <c r="B144" s="151"/>
      <c r="C144" s="31"/>
      <c r="D144" s="32" t="s">
        <v>22</v>
      </c>
      <c r="E144" s="33">
        <v>20</v>
      </c>
      <c r="F144" s="124">
        <f t="shared" si="16"/>
        <v>0</v>
      </c>
    </row>
    <row r="145" spans="1:6" ht="20.100000000000001" customHeight="1" x14ac:dyDescent="0.25">
      <c r="A145" s="151" t="s">
        <v>38</v>
      </c>
      <c r="B145" s="151"/>
      <c r="C145" s="31"/>
      <c r="D145" s="32" t="s">
        <v>14</v>
      </c>
      <c r="E145" s="33">
        <v>8</v>
      </c>
      <c r="F145" s="124">
        <f t="shared" si="16"/>
        <v>0</v>
      </c>
    </row>
    <row r="146" spans="1:6" ht="20.100000000000001" customHeight="1" x14ac:dyDescent="0.25">
      <c r="A146" s="160" t="s">
        <v>39</v>
      </c>
      <c r="B146" s="160"/>
      <c r="C146" s="92"/>
      <c r="D146" s="93"/>
      <c r="E146" s="94">
        <v>0</v>
      </c>
      <c r="F146" s="124">
        <f t="shared" si="16"/>
        <v>0</v>
      </c>
    </row>
    <row r="147" spans="1:6" ht="20.100000000000001" customHeight="1" x14ac:dyDescent="0.25">
      <c r="A147" s="161"/>
      <c r="B147" s="162"/>
      <c r="C147" s="92"/>
      <c r="D147" s="93"/>
      <c r="E147" s="94">
        <v>0</v>
      </c>
      <c r="F147" s="124">
        <f t="shared" si="16"/>
        <v>0</v>
      </c>
    </row>
    <row r="148" spans="1:6" ht="20.100000000000001" customHeight="1" x14ac:dyDescent="0.25">
      <c r="A148" s="90"/>
      <c r="B148" s="91"/>
      <c r="C148" s="92"/>
      <c r="D148" s="93"/>
      <c r="E148" s="94">
        <v>0</v>
      </c>
      <c r="F148" s="124">
        <f t="shared" si="16"/>
        <v>0</v>
      </c>
    </row>
    <row r="149" spans="1:6" ht="20.100000000000001" customHeight="1" x14ac:dyDescent="0.25">
      <c r="A149" s="161"/>
      <c r="B149" s="162"/>
      <c r="C149" s="92"/>
      <c r="D149" s="93"/>
      <c r="E149" s="94">
        <v>0</v>
      </c>
      <c r="F149" s="124">
        <f t="shared" si="16"/>
        <v>0</v>
      </c>
    </row>
    <row r="150" spans="1:6" ht="20.100000000000001" customHeight="1" x14ac:dyDescent="0.25">
      <c r="A150" s="3"/>
      <c r="B150" s="4"/>
      <c r="C150" s="169" t="s">
        <v>40</v>
      </c>
      <c r="D150" s="169"/>
      <c r="E150" s="170"/>
      <c r="F150" s="1">
        <f>SUM(F130:F149)</f>
        <v>0</v>
      </c>
    </row>
    <row r="151" spans="1:6" ht="20.100000000000001" customHeight="1" x14ac:dyDescent="0.25">
      <c r="A151" s="3"/>
      <c r="B151" s="4"/>
      <c r="C151" s="169"/>
      <c r="D151" s="169"/>
      <c r="E151" s="169"/>
      <c r="F151" s="18"/>
    </row>
    <row r="152" spans="1:6" ht="20.100000000000001" customHeight="1" x14ac:dyDescent="0.25">
      <c r="A152" s="130" t="s">
        <v>41</v>
      </c>
      <c r="B152" s="6"/>
      <c r="C152" s="6"/>
      <c r="D152" s="6"/>
      <c r="E152" s="6"/>
      <c r="F152" s="7"/>
    </row>
    <row r="153" spans="1:6" ht="20.100000000000001" customHeight="1" x14ac:dyDescent="0.25">
      <c r="A153" s="209" t="s">
        <v>86</v>
      </c>
      <c r="B153" s="209"/>
      <c r="C153" s="44"/>
      <c r="D153" s="103" t="s">
        <v>22</v>
      </c>
      <c r="E153" s="105">
        <v>3000</v>
      </c>
      <c r="F153" s="124">
        <f t="shared" ref="F153:F160" si="17">C153*E153</f>
        <v>0</v>
      </c>
    </row>
    <row r="154" spans="1:6" ht="20.100000000000001" customHeight="1" x14ac:dyDescent="0.25">
      <c r="A154" s="209" t="s">
        <v>88</v>
      </c>
      <c r="B154" s="209"/>
      <c r="C154" s="44"/>
      <c r="D154" s="103" t="s">
        <v>22</v>
      </c>
      <c r="E154" s="65">
        <v>1000</v>
      </c>
      <c r="F154" s="124">
        <f t="shared" si="17"/>
        <v>0</v>
      </c>
    </row>
    <row r="155" spans="1:6" ht="20.100000000000001" customHeight="1" x14ac:dyDescent="0.25">
      <c r="A155" s="209" t="s">
        <v>87</v>
      </c>
      <c r="B155" s="209"/>
      <c r="C155" s="44"/>
      <c r="D155" s="103" t="s">
        <v>14</v>
      </c>
      <c r="E155" s="105">
        <v>85</v>
      </c>
      <c r="F155" s="124">
        <f t="shared" si="17"/>
        <v>0</v>
      </c>
    </row>
    <row r="156" spans="1:6" ht="20.100000000000001" customHeight="1" x14ac:dyDescent="0.25">
      <c r="A156" s="209" t="s">
        <v>89</v>
      </c>
      <c r="B156" s="209"/>
      <c r="C156" s="44"/>
      <c r="D156" s="103" t="s">
        <v>14</v>
      </c>
      <c r="E156" s="105">
        <v>165</v>
      </c>
      <c r="F156" s="124">
        <f t="shared" si="17"/>
        <v>0</v>
      </c>
    </row>
    <row r="157" spans="1:6" ht="20.100000000000001" customHeight="1" x14ac:dyDescent="0.25">
      <c r="A157" s="160" t="s">
        <v>39</v>
      </c>
      <c r="B157" s="160"/>
      <c r="C157" s="92"/>
      <c r="D157" s="93"/>
      <c r="E157" s="94">
        <v>0</v>
      </c>
      <c r="F157" s="124">
        <f t="shared" si="17"/>
        <v>0</v>
      </c>
    </row>
    <row r="158" spans="1:6" ht="20.100000000000001" customHeight="1" x14ac:dyDescent="0.25">
      <c r="A158" s="161"/>
      <c r="B158" s="162"/>
      <c r="C158" s="92"/>
      <c r="D158" s="93"/>
      <c r="E158" s="94">
        <v>0</v>
      </c>
      <c r="F158" s="124">
        <f t="shared" si="17"/>
        <v>0</v>
      </c>
    </row>
    <row r="159" spans="1:6" ht="20.100000000000001" customHeight="1" x14ac:dyDescent="0.25">
      <c r="A159" s="160"/>
      <c r="B159" s="160"/>
      <c r="C159" s="92"/>
      <c r="D159" s="93"/>
      <c r="E159" s="94">
        <v>0</v>
      </c>
      <c r="F159" s="124">
        <f t="shared" si="17"/>
        <v>0</v>
      </c>
    </row>
    <row r="160" spans="1:6" ht="20.100000000000001" customHeight="1" x14ac:dyDescent="0.25">
      <c r="A160" s="160"/>
      <c r="B160" s="160"/>
      <c r="C160" s="92"/>
      <c r="D160" s="93"/>
      <c r="E160" s="94">
        <v>0</v>
      </c>
      <c r="F160" s="124">
        <f t="shared" si="17"/>
        <v>0</v>
      </c>
    </row>
    <row r="161" spans="1:6" ht="20.100000000000001" customHeight="1" x14ac:dyDescent="0.25">
      <c r="A161" s="8"/>
      <c r="B161" s="163" t="s">
        <v>43</v>
      </c>
      <c r="C161" s="192"/>
      <c r="D161" s="192"/>
      <c r="E161" s="193"/>
      <c r="F161" s="128">
        <f>SUM(F153:F160)</f>
        <v>0</v>
      </c>
    </row>
    <row r="162" spans="1:6" ht="20.100000000000001" customHeight="1" x14ac:dyDescent="0.25">
      <c r="A162" s="9"/>
      <c r="B162" s="154" t="s">
        <v>236</v>
      </c>
      <c r="C162" s="154"/>
      <c r="D162" s="154"/>
      <c r="E162" s="154"/>
      <c r="F162" s="154"/>
    </row>
    <row r="163" spans="1:6" ht="20.100000000000001" customHeight="1" x14ac:dyDescent="0.25">
      <c r="A163" s="9"/>
      <c r="B163" s="10"/>
      <c r="C163" s="11"/>
      <c r="D163" s="158" t="s">
        <v>44</v>
      </c>
      <c r="E163" s="159"/>
      <c r="F163" s="1">
        <f>F126</f>
        <v>0</v>
      </c>
    </row>
    <row r="164" spans="1:6" ht="20.100000000000001" customHeight="1" x14ac:dyDescent="0.25">
      <c r="A164" s="9"/>
      <c r="B164" s="10"/>
      <c r="C164" s="11"/>
      <c r="D164" s="158" t="s">
        <v>45</v>
      </c>
      <c r="E164" s="159"/>
      <c r="F164" s="1">
        <f>F150</f>
        <v>0</v>
      </c>
    </row>
    <row r="165" spans="1:6" ht="20.100000000000001" customHeight="1" x14ac:dyDescent="0.25">
      <c r="A165" s="9"/>
      <c r="B165" s="10"/>
      <c r="C165" s="11"/>
      <c r="D165" s="158" t="s">
        <v>46</v>
      </c>
      <c r="E165" s="159"/>
      <c r="F165" s="1">
        <f>F161</f>
        <v>0</v>
      </c>
    </row>
    <row r="166" spans="1:6" ht="20.100000000000001" customHeight="1" x14ac:dyDescent="0.25">
      <c r="A166" s="9"/>
      <c r="B166" s="154" t="s">
        <v>47</v>
      </c>
      <c r="C166" s="155"/>
      <c r="D166" s="155"/>
      <c r="E166" s="155"/>
      <c r="F166" s="128">
        <f>F163+F164+F165</f>
        <v>0</v>
      </c>
    </row>
    <row r="167" spans="1:6" ht="20.100000000000001" customHeight="1" x14ac:dyDescent="0.25">
      <c r="A167" s="9"/>
      <c r="B167" s="10"/>
      <c r="C167" s="11"/>
      <c r="D167" s="143" t="s">
        <v>48</v>
      </c>
      <c r="E167" s="144"/>
      <c r="F167" s="131">
        <f>F166*0.1</f>
        <v>0</v>
      </c>
    </row>
    <row r="168" spans="1:6" ht="20.100000000000001" customHeight="1" x14ac:dyDescent="0.25">
      <c r="A168" s="9"/>
      <c r="B168" s="154" t="s">
        <v>49</v>
      </c>
      <c r="C168" s="155"/>
      <c r="D168" s="155"/>
      <c r="E168" s="155"/>
      <c r="F168" s="128">
        <f>F166+F167</f>
        <v>0</v>
      </c>
    </row>
    <row r="169" spans="1:6" ht="20.100000000000001" customHeight="1" x14ac:dyDescent="0.25">
      <c r="A169" s="9"/>
      <c r="B169" s="10"/>
      <c r="C169" s="11"/>
      <c r="D169" s="156" t="s">
        <v>50</v>
      </c>
      <c r="E169" s="157"/>
      <c r="F169" s="128">
        <f>F168*0.13</f>
        <v>0</v>
      </c>
    </row>
    <row r="170" spans="1:6" ht="20.100000000000001" customHeight="1" x14ac:dyDescent="0.25">
      <c r="A170" s="9"/>
      <c r="B170" s="154" t="s">
        <v>51</v>
      </c>
      <c r="C170" s="155"/>
      <c r="D170" s="155"/>
      <c r="E170" s="155"/>
      <c r="F170" s="128">
        <f>F169+F168</f>
        <v>0</v>
      </c>
    </row>
    <row r="171" spans="1:6" ht="20.100000000000001" customHeight="1" x14ac:dyDescent="0.25">
      <c r="A171" s="71"/>
      <c r="B171" s="71"/>
      <c r="C171" s="71"/>
      <c r="D171" s="23"/>
      <c r="E171" s="23"/>
      <c r="F171" s="23"/>
    </row>
    <row r="172" spans="1:6" ht="19.899999999999999" customHeight="1" x14ac:dyDescent="0.25">
      <c r="A172" s="145" t="s">
        <v>52</v>
      </c>
      <c r="B172" s="145"/>
      <c r="C172" s="145"/>
    </row>
    <row r="173" spans="1:6" ht="20.100000000000001" customHeight="1" x14ac:dyDescent="0.25">
      <c r="A173" s="146" t="s">
        <v>233</v>
      </c>
      <c r="B173" s="146"/>
      <c r="C173" s="146"/>
      <c r="D173" s="146"/>
      <c r="E173" s="29"/>
    </row>
    <row r="174" spans="1:6" ht="15.75" x14ac:dyDescent="0.25">
      <c r="A174" s="179" t="s">
        <v>97</v>
      </c>
      <c r="B174" s="203"/>
      <c r="C174" s="203"/>
      <c r="D174" s="203"/>
      <c r="E174" s="203"/>
      <c r="F174" s="204"/>
    </row>
    <row r="175" spans="1:6" ht="15.75" customHeight="1" x14ac:dyDescent="0.25">
      <c r="A175" s="182" t="s">
        <v>80</v>
      </c>
      <c r="B175" s="183"/>
      <c r="C175" s="183"/>
      <c r="D175" s="183"/>
      <c r="E175" s="183"/>
      <c r="F175" s="184"/>
    </row>
    <row r="176" spans="1:6" ht="15.75" customHeight="1" x14ac:dyDescent="0.25">
      <c r="A176" s="185" t="s">
        <v>240</v>
      </c>
      <c r="B176" s="186"/>
      <c r="C176" s="186"/>
      <c r="D176" s="186"/>
      <c r="E176" s="186"/>
      <c r="F176" s="187"/>
    </row>
    <row r="177" spans="1:13" ht="35.1" customHeight="1" x14ac:dyDescent="0.25">
      <c r="A177" s="84" t="s">
        <v>2</v>
      </c>
      <c r="B177" s="171"/>
      <c r="C177" s="171"/>
      <c r="D177" s="85" t="s">
        <v>83</v>
      </c>
      <c r="E177" s="188"/>
      <c r="F177" s="189"/>
    </row>
    <row r="178" spans="1:13" ht="24.95" customHeight="1" x14ac:dyDescent="0.25">
      <c r="A178" s="84" t="s">
        <v>3</v>
      </c>
      <c r="B178" s="171"/>
      <c r="C178" s="171"/>
      <c r="D178" s="171"/>
      <c r="E178" s="171"/>
      <c r="F178" s="171"/>
    </row>
    <row r="179" spans="1:13" ht="24.95" customHeight="1" x14ac:dyDescent="0.25">
      <c r="A179" s="84" t="s">
        <v>4</v>
      </c>
      <c r="B179" s="171"/>
      <c r="C179" s="171"/>
      <c r="D179" s="171"/>
      <c r="E179" s="171"/>
      <c r="F179" s="171"/>
      <c r="K179" s="28"/>
      <c r="L179" s="29"/>
      <c r="M179" s="29"/>
    </row>
    <row r="180" spans="1:13" ht="24.95" customHeight="1" x14ac:dyDescent="0.25">
      <c r="A180" s="123" t="s">
        <v>84</v>
      </c>
      <c r="B180" s="171"/>
      <c r="C180" s="171"/>
      <c r="D180" s="84" t="s">
        <v>5</v>
      </c>
      <c r="E180" s="171"/>
      <c r="F180" s="171"/>
    </row>
    <row r="181" spans="1:13" ht="24.95" customHeight="1" x14ac:dyDescent="0.25">
      <c r="A181" s="123" t="s">
        <v>6</v>
      </c>
      <c r="B181" s="171"/>
      <c r="C181" s="171"/>
      <c r="D181" s="84" t="s">
        <v>7</v>
      </c>
      <c r="E181" s="171"/>
      <c r="F181" s="171"/>
    </row>
    <row r="182" spans="1:13" ht="24.95" customHeight="1" x14ac:dyDescent="0.25">
      <c r="A182" s="123" t="s">
        <v>4</v>
      </c>
      <c r="B182" s="178"/>
      <c r="C182" s="178"/>
      <c r="D182" s="84" t="s">
        <v>8</v>
      </c>
      <c r="E182" s="171"/>
      <c r="F182" s="171"/>
    </row>
    <row r="183" spans="1:13" ht="24.95" customHeight="1" x14ac:dyDescent="0.25">
      <c r="A183" s="123" t="s">
        <v>84</v>
      </c>
      <c r="B183" s="171"/>
      <c r="C183" s="171"/>
      <c r="D183" s="84" t="s">
        <v>5</v>
      </c>
      <c r="E183" s="171"/>
      <c r="F183" s="171"/>
    </row>
    <row r="184" spans="1:13" ht="24.95" customHeight="1" x14ac:dyDescent="0.25">
      <c r="A184" s="123" t="s">
        <v>9</v>
      </c>
      <c r="B184" s="171"/>
      <c r="C184" s="171"/>
      <c r="D184" s="84" t="s">
        <v>10</v>
      </c>
      <c r="E184" s="171"/>
      <c r="F184" s="171"/>
    </row>
    <row r="185" spans="1:13" ht="20.100000000000001" customHeight="1" x14ac:dyDescent="0.25">
      <c r="A185" s="172" t="s">
        <v>236</v>
      </c>
      <c r="B185" s="173"/>
      <c r="C185" s="173"/>
      <c r="D185" s="173"/>
      <c r="E185" s="173"/>
      <c r="F185" s="174"/>
    </row>
    <row r="186" spans="1:13" ht="30" customHeight="1" x14ac:dyDescent="0.25">
      <c r="A186" s="175" t="s">
        <v>235</v>
      </c>
      <c r="B186" s="176"/>
      <c r="C186" s="176"/>
      <c r="D186" s="176"/>
      <c r="E186" s="176"/>
      <c r="F186" s="177"/>
    </row>
    <row r="187" spans="1:13" ht="20.100000000000001" customHeight="1" x14ac:dyDescent="0.25">
      <c r="A187" s="166" t="s">
        <v>11</v>
      </c>
      <c r="B187" s="167"/>
      <c r="C187" s="167"/>
      <c r="D187" s="167"/>
      <c r="E187" s="167"/>
      <c r="F187" s="168"/>
    </row>
    <row r="188" spans="1:13" ht="20.100000000000001" customHeight="1" x14ac:dyDescent="0.25">
      <c r="A188" s="151" t="s">
        <v>81</v>
      </c>
      <c r="B188" s="151"/>
      <c r="C188" s="31"/>
      <c r="D188" s="72" t="s">
        <v>14</v>
      </c>
      <c r="E188" s="104">
        <v>10</v>
      </c>
      <c r="F188" s="97">
        <f t="shared" ref="F188:F189" si="18">C188*E188</f>
        <v>0</v>
      </c>
    </row>
    <row r="189" spans="1:13" ht="20.100000000000001" customHeight="1" x14ac:dyDescent="0.25">
      <c r="A189" s="151" t="s">
        <v>82</v>
      </c>
      <c r="B189" s="151"/>
      <c r="C189" s="31"/>
      <c r="D189" s="72" t="s">
        <v>14</v>
      </c>
      <c r="E189" s="104">
        <v>7.5</v>
      </c>
      <c r="F189" s="97">
        <f t="shared" si="18"/>
        <v>0</v>
      </c>
    </row>
    <row r="190" spans="1:13" ht="20.100000000000001" customHeight="1" x14ac:dyDescent="0.25">
      <c r="A190" s="3"/>
      <c r="B190" s="4"/>
      <c r="C190" s="163" t="s">
        <v>85</v>
      </c>
      <c r="D190" s="163"/>
      <c r="E190" s="164"/>
      <c r="F190" s="24">
        <f>SUM(F188:F189)</f>
        <v>0</v>
      </c>
    </row>
    <row r="191" spans="1:13" ht="20.100000000000001" customHeight="1" x14ac:dyDescent="0.25">
      <c r="A191" s="3"/>
      <c r="B191" s="4"/>
      <c r="C191" s="57"/>
      <c r="D191" s="57"/>
      <c r="E191" s="57"/>
      <c r="F191" s="70"/>
    </row>
    <row r="192" spans="1:13" ht="20.100000000000001" customHeight="1" x14ac:dyDescent="0.25">
      <c r="A192" s="130" t="s">
        <v>19</v>
      </c>
      <c r="B192" s="198" t="s">
        <v>20</v>
      </c>
      <c r="C192" s="198"/>
      <c r="D192" s="198"/>
      <c r="E192" s="198"/>
      <c r="F192" s="199"/>
    </row>
    <row r="193" spans="1:6" s="34" customFormat="1" ht="20.100000000000001" customHeight="1" x14ac:dyDescent="0.2">
      <c r="A193" s="200" t="s">
        <v>21</v>
      </c>
      <c r="B193" s="201"/>
      <c r="C193" s="202"/>
      <c r="D193" s="202"/>
      <c r="E193" s="202"/>
      <c r="F193" s="202"/>
    </row>
    <row r="194" spans="1:6" s="34" customFormat="1" ht="20.100000000000001" customHeight="1" x14ac:dyDescent="0.2">
      <c r="A194" s="152" t="s">
        <v>23</v>
      </c>
      <c r="B194" s="165"/>
      <c r="C194" s="31"/>
      <c r="D194" s="32" t="s">
        <v>22</v>
      </c>
      <c r="E194" s="33">
        <v>650</v>
      </c>
      <c r="F194" s="124">
        <f>C194*E194</f>
        <v>0</v>
      </c>
    </row>
    <row r="195" spans="1:6" s="34" customFormat="1" ht="20.100000000000001" customHeight="1" x14ac:dyDescent="0.2">
      <c r="A195" s="152" t="s">
        <v>24</v>
      </c>
      <c r="B195" s="165"/>
      <c r="C195" s="31"/>
      <c r="D195" s="32" t="s">
        <v>22</v>
      </c>
      <c r="E195" s="33">
        <v>550</v>
      </c>
      <c r="F195" s="124">
        <f t="shared" ref="F195:F198" si="19">C195*E195</f>
        <v>0</v>
      </c>
    </row>
    <row r="196" spans="1:6" s="34" customFormat="1" ht="20.100000000000001" customHeight="1" x14ac:dyDescent="0.2">
      <c r="A196" s="152" t="s">
        <v>25</v>
      </c>
      <c r="B196" s="165"/>
      <c r="C196" s="31"/>
      <c r="D196" s="32" t="s">
        <v>22</v>
      </c>
      <c r="E196" s="33">
        <v>450</v>
      </c>
      <c r="F196" s="124">
        <f t="shared" si="19"/>
        <v>0</v>
      </c>
    </row>
    <row r="197" spans="1:6" s="34" customFormat="1" ht="20.100000000000001" customHeight="1" x14ac:dyDescent="0.2">
      <c r="A197" s="152" t="s">
        <v>26</v>
      </c>
      <c r="B197" s="165"/>
      <c r="C197" s="31"/>
      <c r="D197" s="32" t="s">
        <v>22</v>
      </c>
      <c r="E197" s="33">
        <v>350</v>
      </c>
      <c r="F197" s="124">
        <f t="shared" si="19"/>
        <v>0</v>
      </c>
    </row>
    <row r="198" spans="1:6" s="34" customFormat="1" ht="20.100000000000001" customHeight="1" x14ac:dyDescent="0.2">
      <c r="A198" s="152" t="s">
        <v>28</v>
      </c>
      <c r="B198" s="165"/>
      <c r="C198" s="31"/>
      <c r="D198" s="32" t="s">
        <v>22</v>
      </c>
      <c r="E198" s="40">
        <v>150</v>
      </c>
      <c r="F198" s="124">
        <f t="shared" si="19"/>
        <v>0</v>
      </c>
    </row>
    <row r="199" spans="1:6" s="34" customFormat="1" ht="20.100000000000001" customHeight="1" x14ac:dyDescent="0.2">
      <c r="A199" s="190" t="s">
        <v>29</v>
      </c>
      <c r="B199" s="151"/>
      <c r="C199" s="197"/>
      <c r="D199" s="197"/>
      <c r="E199" s="197"/>
      <c r="F199" s="197"/>
    </row>
    <row r="200" spans="1:6" s="34" customFormat="1" ht="20.100000000000001" customHeight="1" x14ac:dyDescent="0.2">
      <c r="A200" s="152" t="s">
        <v>28</v>
      </c>
      <c r="B200" s="165"/>
      <c r="C200" s="31"/>
      <c r="D200" s="32" t="s">
        <v>22</v>
      </c>
      <c r="E200" s="40">
        <v>200</v>
      </c>
      <c r="F200" s="124">
        <f>C200*E200</f>
        <v>0</v>
      </c>
    </row>
    <row r="201" spans="1:6" s="34" customFormat="1" ht="20.100000000000001" customHeight="1" x14ac:dyDescent="0.2">
      <c r="A201" s="190" t="s">
        <v>30</v>
      </c>
      <c r="B201" s="151"/>
      <c r="C201" s="194"/>
      <c r="D201" s="195"/>
      <c r="E201" s="195"/>
      <c r="F201" s="196"/>
    </row>
    <row r="202" spans="1:6" s="34" customFormat="1" ht="20.100000000000001" customHeight="1" x14ac:dyDescent="0.2">
      <c r="A202" s="152" t="s">
        <v>27</v>
      </c>
      <c r="B202" s="165"/>
      <c r="C202" s="31"/>
      <c r="D202" s="32" t="s">
        <v>22</v>
      </c>
      <c r="E202" s="33">
        <v>550</v>
      </c>
      <c r="F202" s="124">
        <f>C202*E202</f>
        <v>0</v>
      </c>
    </row>
    <row r="203" spans="1:6" s="34" customFormat="1" ht="20.100000000000001" customHeight="1" x14ac:dyDescent="0.2">
      <c r="A203" s="152" t="s">
        <v>28</v>
      </c>
      <c r="B203" s="165"/>
      <c r="C203" s="31"/>
      <c r="D203" s="32" t="s">
        <v>22</v>
      </c>
      <c r="E203" s="33">
        <v>450</v>
      </c>
      <c r="F203" s="124">
        <f t="shared" ref="F203" si="20">C203*E203</f>
        <v>0</v>
      </c>
    </row>
    <row r="204" spans="1:6" s="34" customFormat="1" ht="20.100000000000001" customHeight="1" x14ac:dyDescent="0.2">
      <c r="A204" s="190" t="s">
        <v>31</v>
      </c>
      <c r="B204" s="151"/>
      <c r="C204" s="194"/>
      <c r="D204" s="195"/>
      <c r="E204" s="195"/>
      <c r="F204" s="196"/>
    </row>
    <row r="205" spans="1:6" s="34" customFormat="1" ht="20.100000000000001" customHeight="1" x14ac:dyDescent="0.2">
      <c r="A205" s="152" t="s">
        <v>32</v>
      </c>
      <c r="B205" s="165"/>
      <c r="C205" s="31"/>
      <c r="D205" s="32" t="s">
        <v>22</v>
      </c>
      <c r="E205" s="33">
        <v>50</v>
      </c>
      <c r="F205" s="124">
        <f t="shared" ref="F205:F210" si="21">C205*E205</f>
        <v>0</v>
      </c>
    </row>
    <row r="206" spans="1:6" s="34" customFormat="1" ht="20.100000000000001" customHeight="1" x14ac:dyDescent="0.2">
      <c r="A206" s="190" t="s">
        <v>130</v>
      </c>
      <c r="B206" s="151"/>
      <c r="C206" s="31"/>
      <c r="D206" s="32" t="s">
        <v>22</v>
      </c>
      <c r="E206" s="33">
        <v>25</v>
      </c>
      <c r="F206" s="124">
        <f t="shared" si="21"/>
        <v>0</v>
      </c>
    </row>
    <row r="207" spans="1:6" s="34" customFormat="1" ht="20.100000000000001" customHeight="1" x14ac:dyDescent="0.2">
      <c r="A207" s="160" t="s">
        <v>39</v>
      </c>
      <c r="B207" s="160"/>
      <c r="C207" s="92"/>
      <c r="D207" s="93"/>
      <c r="E207" s="94">
        <v>0</v>
      </c>
      <c r="F207" s="124">
        <f t="shared" si="21"/>
        <v>0</v>
      </c>
    </row>
    <row r="208" spans="1:6" s="34" customFormat="1" ht="20.100000000000001" customHeight="1" x14ac:dyDescent="0.2">
      <c r="A208" s="161"/>
      <c r="B208" s="162"/>
      <c r="C208" s="89"/>
      <c r="D208" s="95"/>
      <c r="E208" s="98">
        <v>0</v>
      </c>
      <c r="F208" s="124">
        <f t="shared" si="21"/>
        <v>0</v>
      </c>
    </row>
    <row r="209" spans="1:6" s="34" customFormat="1" ht="20.100000000000001" customHeight="1" x14ac:dyDescent="0.2">
      <c r="A209" s="161"/>
      <c r="B209" s="162"/>
      <c r="C209" s="89"/>
      <c r="D209" s="95"/>
      <c r="E209" s="96">
        <v>0</v>
      </c>
      <c r="F209" s="124">
        <f t="shared" si="21"/>
        <v>0</v>
      </c>
    </row>
    <row r="210" spans="1:6" s="34" customFormat="1" ht="20.100000000000001" customHeight="1" x14ac:dyDescent="0.2">
      <c r="A210" s="161"/>
      <c r="B210" s="162"/>
      <c r="C210" s="89"/>
      <c r="D210" s="95"/>
      <c r="E210" s="96">
        <v>0</v>
      </c>
      <c r="F210" s="124">
        <f t="shared" si="21"/>
        <v>0</v>
      </c>
    </row>
    <row r="211" spans="1:6" ht="20.100000000000001" customHeight="1" x14ac:dyDescent="0.25">
      <c r="A211" s="3"/>
      <c r="B211" s="4"/>
      <c r="C211" s="163" t="s">
        <v>40</v>
      </c>
      <c r="D211" s="163"/>
      <c r="E211" s="164"/>
      <c r="F211" s="1">
        <f>SUM(F194:F198,F200,F202:F203,F205:F210)</f>
        <v>0</v>
      </c>
    </row>
    <row r="212" spans="1:6" ht="20.100000000000001" customHeight="1" x14ac:dyDescent="0.25">
      <c r="A212" s="25"/>
      <c r="B212" s="26"/>
      <c r="C212" s="20"/>
      <c r="D212" s="20"/>
      <c r="E212" s="20"/>
      <c r="F212" s="18"/>
    </row>
    <row r="213" spans="1:6" ht="20.100000000000001" customHeight="1" x14ac:dyDescent="0.25">
      <c r="A213" s="166" t="s">
        <v>41</v>
      </c>
      <c r="B213" s="167"/>
      <c r="C213" s="167"/>
      <c r="D213" s="167"/>
      <c r="E213" s="167"/>
      <c r="F213" s="168"/>
    </row>
    <row r="214" spans="1:6" ht="20.100000000000001" customHeight="1" x14ac:dyDescent="0.25">
      <c r="A214" s="151" t="s">
        <v>86</v>
      </c>
      <c r="B214" s="151"/>
      <c r="C214" s="31"/>
      <c r="D214" s="72" t="s">
        <v>22</v>
      </c>
      <c r="E214" s="104">
        <v>3000</v>
      </c>
      <c r="F214" s="97">
        <f t="shared" ref="F214:F224" si="22">C214*E214</f>
        <v>0</v>
      </c>
    </row>
    <row r="215" spans="1:6" ht="20.100000000000001" customHeight="1" x14ac:dyDescent="0.25">
      <c r="A215" s="151" t="s">
        <v>88</v>
      </c>
      <c r="B215" s="151"/>
      <c r="C215" s="31"/>
      <c r="D215" s="72" t="s">
        <v>22</v>
      </c>
      <c r="E215" s="65">
        <v>1000</v>
      </c>
      <c r="F215" s="97">
        <f t="shared" si="22"/>
        <v>0</v>
      </c>
    </row>
    <row r="216" spans="1:6" ht="20.100000000000001" customHeight="1" x14ac:dyDescent="0.25">
      <c r="A216" s="209" t="s">
        <v>87</v>
      </c>
      <c r="B216" s="209"/>
      <c r="C216" s="44"/>
      <c r="D216" s="103" t="s">
        <v>14</v>
      </c>
      <c r="E216" s="105">
        <v>80</v>
      </c>
      <c r="F216" s="124">
        <f t="shared" si="22"/>
        <v>0</v>
      </c>
    </row>
    <row r="217" spans="1:6" ht="20.100000000000001" customHeight="1" x14ac:dyDescent="0.25">
      <c r="A217" s="151" t="s">
        <v>90</v>
      </c>
      <c r="B217" s="151"/>
      <c r="C217" s="31"/>
      <c r="D217" s="72" t="s">
        <v>14</v>
      </c>
      <c r="E217" s="104">
        <v>150</v>
      </c>
      <c r="F217" s="97">
        <f t="shared" si="22"/>
        <v>0</v>
      </c>
    </row>
    <row r="218" spans="1:6" ht="20.100000000000001" customHeight="1" x14ac:dyDescent="0.25">
      <c r="A218" s="151" t="s">
        <v>251</v>
      </c>
      <c r="B218" s="151"/>
      <c r="C218" s="31"/>
      <c r="D218" s="72" t="s">
        <v>22</v>
      </c>
      <c r="E218" s="104">
        <v>500</v>
      </c>
      <c r="F218" s="97">
        <f t="shared" ref="F218" si="23">C218*E218</f>
        <v>0</v>
      </c>
    </row>
    <row r="219" spans="1:6" ht="20.100000000000001" customHeight="1" x14ac:dyDescent="0.25">
      <c r="A219" s="151" t="s">
        <v>89</v>
      </c>
      <c r="B219" s="151"/>
      <c r="C219" s="31"/>
      <c r="D219" s="72" t="s">
        <v>14</v>
      </c>
      <c r="E219" s="104">
        <v>165</v>
      </c>
      <c r="F219" s="97">
        <f t="shared" si="22"/>
        <v>0</v>
      </c>
    </row>
    <row r="220" spans="1:6" ht="20.100000000000001" customHeight="1" x14ac:dyDescent="0.25">
      <c r="A220" s="151" t="s">
        <v>250</v>
      </c>
      <c r="B220" s="151"/>
      <c r="C220" s="31"/>
      <c r="D220" s="72" t="s">
        <v>12</v>
      </c>
      <c r="E220" s="98">
        <v>0</v>
      </c>
      <c r="F220" s="97">
        <f t="shared" si="22"/>
        <v>0</v>
      </c>
    </row>
    <row r="221" spans="1:6" ht="20.100000000000001" customHeight="1" x14ac:dyDescent="0.25">
      <c r="A221" s="191" t="s">
        <v>68</v>
      </c>
      <c r="B221" s="191"/>
      <c r="C221" s="89"/>
      <c r="D221" s="89"/>
      <c r="E221" s="98">
        <v>0</v>
      </c>
      <c r="F221" s="97">
        <f t="shared" si="22"/>
        <v>0</v>
      </c>
    </row>
    <row r="222" spans="1:6" ht="20.100000000000001" customHeight="1" x14ac:dyDescent="0.25">
      <c r="A222" s="191"/>
      <c r="B222" s="191"/>
      <c r="C222" s="89"/>
      <c r="D222" s="89"/>
      <c r="E222" s="98">
        <v>0</v>
      </c>
      <c r="F222" s="97">
        <f t="shared" si="22"/>
        <v>0</v>
      </c>
    </row>
    <row r="223" spans="1:6" ht="20.100000000000001" customHeight="1" x14ac:dyDescent="0.25">
      <c r="A223" s="161"/>
      <c r="B223" s="162"/>
      <c r="C223" s="89"/>
      <c r="D223" s="89"/>
      <c r="E223" s="98">
        <v>0</v>
      </c>
      <c r="F223" s="97">
        <f t="shared" si="22"/>
        <v>0</v>
      </c>
    </row>
    <row r="224" spans="1:6" ht="20.100000000000001" customHeight="1" x14ac:dyDescent="0.25">
      <c r="A224" s="191"/>
      <c r="B224" s="191"/>
      <c r="C224" s="89"/>
      <c r="D224" s="89"/>
      <c r="E224" s="98">
        <v>0</v>
      </c>
      <c r="F224" s="97">
        <f t="shared" si="22"/>
        <v>0</v>
      </c>
    </row>
    <row r="225" spans="1:6" ht="20.100000000000001" customHeight="1" x14ac:dyDescent="0.25">
      <c r="A225" s="8"/>
      <c r="B225" s="163" t="s">
        <v>43</v>
      </c>
      <c r="C225" s="192"/>
      <c r="D225" s="192"/>
      <c r="E225" s="193"/>
      <c r="F225" s="1">
        <f>SUM(F214:F224)</f>
        <v>0</v>
      </c>
    </row>
    <row r="226" spans="1:6" ht="20.100000000000001" customHeight="1" x14ac:dyDescent="0.25">
      <c r="A226" s="9"/>
      <c r="B226" s="154" t="s">
        <v>236</v>
      </c>
      <c r="C226" s="154"/>
      <c r="D226" s="154"/>
      <c r="E226" s="154"/>
      <c r="F226" s="154"/>
    </row>
    <row r="227" spans="1:6" ht="20.100000000000001" customHeight="1" x14ac:dyDescent="0.25">
      <c r="A227" s="9"/>
      <c r="B227" s="10"/>
      <c r="C227" s="11"/>
      <c r="D227" s="158" t="s">
        <v>44</v>
      </c>
      <c r="E227" s="159"/>
      <c r="F227" s="1">
        <f>F190</f>
        <v>0</v>
      </c>
    </row>
    <row r="228" spans="1:6" ht="20.100000000000001" customHeight="1" x14ac:dyDescent="0.25">
      <c r="A228" s="9"/>
      <c r="B228" s="10"/>
      <c r="C228" s="11"/>
      <c r="D228" s="158" t="s">
        <v>45</v>
      </c>
      <c r="E228" s="159"/>
      <c r="F228" s="1">
        <f>F211</f>
        <v>0</v>
      </c>
    </row>
    <row r="229" spans="1:6" ht="20.100000000000001" customHeight="1" x14ac:dyDescent="0.25">
      <c r="A229" s="9"/>
      <c r="B229" s="10"/>
      <c r="C229" s="11"/>
      <c r="D229" s="158" t="s">
        <v>46</v>
      </c>
      <c r="E229" s="159"/>
      <c r="F229" s="1">
        <f>F225</f>
        <v>0</v>
      </c>
    </row>
    <row r="230" spans="1:6" ht="20.100000000000001" customHeight="1" x14ac:dyDescent="0.25">
      <c r="A230" s="9"/>
      <c r="B230" s="154" t="s">
        <v>47</v>
      </c>
      <c r="C230" s="155"/>
      <c r="D230" s="155"/>
      <c r="E230" s="155"/>
      <c r="F230" s="1">
        <f>F227+F228+F229</f>
        <v>0</v>
      </c>
    </row>
    <row r="231" spans="1:6" s="39" customFormat="1" ht="20.100000000000001" customHeight="1" x14ac:dyDescent="0.25">
      <c r="A231" s="62"/>
      <c r="B231" s="63"/>
      <c r="C231" s="64"/>
      <c r="D231" s="143" t="s">
        <v>48</v>
      </c>
      <c r="E231" s="144"/>
      <c r="F231" s="38">
        <f>F230*0.1</f>
        <v>0</v>
      </c>
    </row>
    <row r="232" spans="1:6" ht="20.100000000000001" customHeight="1" x14ac:dyDescent="0.25">
      <c r="A232" s="9"/>
      <c r="B232" s="154" t="s">
        <v>49</v>
      </c>
      <c r="C232" s="155"/>
      <c r="D232" s="155"/>
      <c r="E232" s="155"/>
      <c r="F232" s="1">
        <f>F230+F231</f>
        <v>0</v>
      </c>
    </row>
    <row r="233" spans="1:6" ht="20.100000000000001" customHeight="1" x14ac:dyDescent="0.25">
      <c r="A233" s="9"/>
      <c r="B233" s="10"/>
      <c r="C233" s="11"/>
      <c r="D233" s="156" t="s">
        <v>50</v>
      </c>
      <c r="E233" s="157"/>
      <c r="F233" s="1">
        <f>F232*0.13</f>
        <v>0</v>
      </c>
    </row>
    <row r="234" spans="1:6" ht="20.100000000000001" customHeight="1" x14ac:dyDescent="0.25">
      <c r="A234" s="9"/>
      <c r="B234" s="154" t="s">
        <v>51</v>
      </c>
      <c r="C234" s="155"/>
      <c r="D234" s="155"/>
      <c r="E234" s="155"/>
      <c r="F234" s="1">
        <f>F232+F233</f>
        <v>0</v>
      </c>
    </row>
    <row r="235" spans="1:6" ht="20.100000000000001" customHeight="1" x14ac:dyDescent="0.25"/>
    <row r="236" spans="1:6" ht="20.100000000000001" customHeight="1" x14ac:dyDescent="0.25"/>
    <row r="237" spans="1:6" ht="20.100000000000001" customHeight="1" x14ac:dyDescent="0.25">
      <c r="A237" s="23"/>
      <c r="B237" s="23"/>
      <c r="C237" s="23"/>
      <c r="D237" s="23"/>
      <c r="E237" s="23"/>
      <c r="F237" s="23"/>
    </row>
    <row r="238" spans="1:6" ht="20.100000000000001" customHeight="1" x14ac:dyDescent="0.25">
      <c r="A238" s="71"/>
      <c r="B238" s="71"/>
      <c r="C238" s="71"/>
      <c r="D238" s="23"/>
      <c r="E238" s="23"/>
      <c r="F238" s="23"/>
    </row>
    <row r="239" spans="1:6" ht="19.899999999999999" customHeight="1" x14ac:dyDescent="0.25">
      <c r="A239" s="145" t="s">
        <v>52</v>
      </c>
      <c r="B239" s="145"/>
      <c r="C239" s="145"/>
    </row>
    <row r="240" spans="1:6" ht="20.100000000000001" customHeight="1" x14ac:dyDescent="0.25">
      <c r="A240" s="146" t="s">
        <v>233</v>
      </c>
      <c r="B240" s="146"/>
      <c r="C240" s="146"/>
      <c r="D240" s="146"/>
      <c r="E240" s="29"/>
    </row>
    <row r="241" spans="1:13" ht="15.75" x14ac:dyDescent="0.25">
      <c r="A241" s="179" t="s">
        <v>98</v>
      </c>
      <c r="B241" s="180"/>
      <c r="C241" s="180"/>
      <c r="D241" s="180"/>
      <c r="E241" s="180"/>
      <c r="F241" s="181"/>
    </row>
    <row r="242" spans="1:13" ht="15.75" customHeight="1" x14ac:dyDescent="0.25">
      <c r="A242" s="182" t="s">
        <v>99</v>
      </c>
      <c r="B242" s="183"/>
      <c r="C242" s="183"/>
      <c r="D242" s="183"/>
      <c r="E242" s="183"/>
      <c r="F242" s="184"/>
    </row>
    <row r="243" spans="1:13" ht="15.75" customHeight="1" x14ac:dyDescent="0.25">
      <c r="A243" s="185" t="s">
        <v>240</v>
      </c>
      <c r="B243" s="186"/>
      <c r="C243" s="186"/>
      <c r="D243" s="186"/>
      <c r="E243" s="186"/>
      <c r="F243" s="187"/>
    </row>
    <row r="244" spans="1:13" ht="35.1" customHeight="1" x14ac:dyDescent="0.25">
      <c r="A244" s="84" t="s">
        <v>2</v>
      </c>
      <c r="B244" s="171"/>
      <c r="C244" s="171"/>
      <c r="D244" s="85" t="s">
        <v>83</v>
      </c>
      <c r="E244" s="188"/>
      <c r="F244" s="189"/>
    </row>
    <row r="245" spans="1:13" ht="24.95" customHeight="1" x14ac:dyDescent="0.25">
      <c r="A245" s="84" t="s">
        <v>3</v>
      </c>
      <c r="B245" s="171"/>
      <c r="C245" s="171"/>
      <c r="D245" s="171"/>
      <c r="E245" s="171"/>
      <c r="F245" s="171"/>
    </row>
    <row r="246" spans="1:13" ht="24.95" customHeight="1" x14ac:dyDescent="0.25">
      <c r="A246" s="84" t="s">
        <v>4</v>
      </c>
      <c r="B246" s="171"/>
      <c r="C246" s="171"/>
      <c r="D246" s="171"/>
      <c r="E246" s="171"/>
      <c r="F246" s="171"/>
      <c r="K246" s="28"/>
      <c r="L246" s="29"/>
      <c r="M246" s="29"/>
    </row>
    <row r="247" spans="1:13" ht="24.95" customHeight="1" x14ac:dyDescent="0.25">
      <c r="A247" s="123" t="s">
        <v>84</v>
      </c>
      <c r="B247" s="171"/>
      <c r="C247" s="171"/>
      <c r="D247" s="84" t="s">
        <v>5</v>
      </c>
      <c r="E247" s="171"/>
      <c r="F247" s="171"/>
    </row>
    <row r="248" spans="1:13" ht="24.95" customHeight="1" x14ac:dyDescent="0.25">
      <c r="A248" s="123" t="s">
        <v>6</v>
      </c>
      <c r="B248" s="171"/>
      <c r="C248" s="171"/>
      <c r="D248" s="84" t="s">
        <v>7</v>
      </c>
      <c r="E248" s="171"/>
      <c r="F248" s="171"/>
    </row>
    <row r="249" spans="1:13" ht="24.95" customHeight="1" x14ac:dyDescent="0.25">
      <c r="A249" s="123" t="s">
        <v>4</v>
      </c>
      <c r="B249" s="178"/>
      <c r="C249" s="178"/>
      <c r="D249" s="84" t="s">
        <v>8</v>
      </c>
      <c r="E249" s="171"/>
      <c r="F249" s="171"/>
    </row>
    <row r="250" spans="1:13" ht="24.95" customHeight="1" x14ac:dyDescent="0.25">
      <c r="A250" s="123" t="s">
        <v>84</v>
      </c>
      <c r="B250" s="171"/>
      <c r="C250" s="171"/>
      <c r="D250" s="84" t="s">
        <v>5</v>
      </c>
      <c r="E250" s="171"/>
      <c r="F250" s="171"/>
    </row>
    <row r="251" spans="1:13" ht="24.95" customHeight="1" x14ac:dyDescent="0.25">
      <c r="A251" s="123" t="s">
        <v>9</v>
      </c>
      <c r="B251" s="171"/>
      <c r="C251" s="171"/>
      <c r="D251" s="84" t="s">
        <v>10</v>
      </c>
      <c r="E251" s="171"/>
      <c r="F251" s="171"/>
    </row>
    <row r="252" spans="1:13" ht="20.100000000000001" customHeight="1" x14ac:dyDescent="0.25">
      <c r="A252" s="172" t="s">
        <v>236</v>
      </c>
      <c r="B252" s="173"/>
      <c r="C252" s="173"/>
      <c r="D252" s="173"/>
      <c r="E252" s="173"/>
      <c r="F252" s="174"/>
    </row>
    <row r="253" spans="1:13" ht="30" customHeight="1" x14ac:dyDescent="0.25">
      <c r="A253" s="175" t="s">
        <v>235</v>
      </c>
      <c r="B253" s="176"/>
      <c r="C253" s="176"/>
      <c r="D253" s="176"/>
      <c r="E253" s="176"/>
      <c r="F253" s="177"/>
    </row>
    <row r="254" spans="1:13" ht="20.100000000000001" customHeight="1" x14ac:dyDescent="0.25">
      <c r="A254" s="166" t="s">
        <v>11</v>
      </c>
      <c r="B254" s="167"/>
      <c r="C254" s="167"/>
      <c r="D254" s="167"/>
      <c r="E254" s="167"/>
      <c r="F254" s="168"/>
    </row>
    <row r="255" spans="1:13" ht="20.100000000000001" customHeight="1" x14ac:dyDescent="0.25">
      <c r="A255" s="148" t="s">
        <v>101</v>
      </c>
      <c r="B255" s="148"/>
      <c r="C255" s="31"/>
      <c r="D255" s="72" t="s">
        <v>22</v>
      </c>
      <c r="E255" s="104">
        <v>5000</v>
      </c>
      <c r="F255" s="97">
        <f>C255*E255</f>
        <v>0</v>
      </c>
    </row>
    <row r="256" spans="1:13" ht="24.95" customHeight="1" x14ac:dyDescent="0.25">
      <c r="A256" s="148" t="s">
        <v>108</v>
      </c>
      <c r="B256" s="148"/>
      <c r="C256" s="31"/>
      <c r="D256" s="72" t="s">
        <v>102</v>
      </c>
      <c r="E256" s="104">
        <v>25</v>
      </c>
      <c r="F256" s="97">
        <f>C256*E256</f>
        <v>0</v>
      </c>
    </row>
    <row r="257" spans="1:6" ht="20.100000000000001" customHeight="1" x14ac:dyDescent="0.25">
      <c r="A257" s="148" t="s">
        <v>103</v>
      </c>
      <c r="B257" s="148"/>
      <c r="C257" s="31"/>
      <c r="D257" s="72" t="s">
        <v>22</v>
      </c>
      <c r="E257" s="104">
        <v>250</v>
      </c>
      <c r="F257" s="97">
        <f>C257*E257</f>
        <v>0</v>
      </c>
    </row>
    <row r="258" spans="1:6" ht="20.100000000000001" customHeight="1" x14ac:dyDescent="0.25">
      <c r="A258" s="151" t="s">
        <v>15</v>
      </c>
      <c r="B258" s="151"/>
      <c r="C258" s="31"/>
      <c r="D258" s="72" t="s">
        <v>14</v>
      </c>
      <c r="E258" s="104">
        <v>2</v>
      </c>
      <c r="F258" s="97">
        <f t="shared" ref="F258:F259" si="24">C258*E258</f>
        <v>0</v>
      </c>
    </row>
    <row r="259" spans="1:6" ht="20.100000000000001" customHeight="1" x14ac:dyDescent="0.25">
      <c r="A259" s="151" t="s">
        <v>16</v>
      </c>
      <c r="B259" s="151"/>
      <c r="C259" s="31"/>
      <c r="D259" s="72" t="s">
        <v>17</v>
      </c>
      <c r="E259" s="104">
        <v>7.5</v>
      </c>
      <c r="F259" s="97">
        <f t="shared" si="24"/>
        <v>0</v>
      </c>
    </row>
    <row r="260" spans="1:6" ht="24.95" customHeight="1" x14ac:dyDescent="0.25">
      <c r="A260" s="148" t="s">
        <v>104</v>
      </c>
      <c r="B260" s="148"/>
      <c r="C260" s="31"/>
      <c r="D260" s="72" t="s">
        <v>14</v>
      </c>
      <c r="E260" s="104">
        <v>30</v>
      </c>
      <c r="F260" s="97">
        <f>C260*E260</f>
        <v>0</v>
      </c>
    </row>
    <row r="261" spans="1:6" s="39" customFormat="1" ht="24.95" customHeight="1" x14ac:dyDescent="0.25">
      <c r="A261" s="149" t="s">
        <v>107</v>
      </c>
      <c r="B261" s="150"/>
      <c r="C261" s="102"/>
      <c r="D261" s="126" t="s">
        <v>106</v>
      </c>
      <c r="E261" s="98">
        <v>0</v>
      </c>
      <c r="F261" s="67">
        <f t="shared" ref="F261" si="25">C261*E261</f>
        <v>0</v>
      </c>
    </row>
    <row r="262" spans="1:6" s="39" customFormat="1" ht="24.95" customHeight="1" x14ac:dyDescent="0.25">
      <c r="A262" s="149" t="s">
        <v>105</v>
      </c>
      <c r="B262" s="150"/>
      <c r="C262" s="102"/>
      <c r="D262" s="126" t="s">
        <v>106</v>
      </c>
      <c r="E262" s="98">
        <v>0</v>
      </c>
      <c r="F262" s="67">
        <f>C262*E262</f>
        <v>0</v>
      </c>
    </row>
    <row r="263" spans="1:6" ht="20.100000000000001" customHeight="1" x14ac:dyDescent="0.25">
      <c r="A263" s="151" t="s">
        <v>82</v>
      </c>
      <c r="B263" s="151"/>
      <c r="C263" s="31"/>
      <c r="D263" s="72" t="s">
        <v>14</v>
      </c>
      <c r="E263" s="104">
        <v>7.5</v>
      </c>
      <c r="F263" s="97">
        <f t="shared" ref="F263" si="26">C263*E263</f>
        <v>0</v>
      </c>
    </row>
    <row r="264" spans="1:6" ht="20.100000000000001" customHeight="1" x14ac:dyDescent="0.25">
      <c r="A264" s="3"/>
      <c r="B264" s="4"/>
      <c r="C264" s="169" t="s">
        <v>85</v>
      </c>
      <c r="D264" s="169"/>
      <c r="E264" s="170"/>
      <c r="F264" s="24">
        <f>SUM(F255:F263)</f>
        <v>0</v>
      </c>
    </row>
    <row r="265" spans="1:6" ht="20.100000000000001" customHeight="1" x14ac:dyDescent="0.25">
      <c r="A265" s="3"/>
      <c r="B265" s="4"/>
      <c r="C265" s="57"/>
      <c r="D265" s="57"/>
      <c r="E265" s="57"/>
      <c r="F265" s="70"/>
    </row>
    <row r="266" spans="1:6" ht="20.100000000000001" customHeight="1" x14ac:dyDescent="0.25">
      <c r="A266" s="130" t="s">
        <v>109</v>
      </c>
      <c r="B266" s="132"/>
      <c r="C266" s="6"/>
      <c r="D266" s="6"/>
      <c r="E266" s="6"/>
      <c r="F266" s="7"/>
    </row>
    <row r="267" spans="1:6" ht="24.95" customHeight="1" x14ac:dyDescent="0.25">
      <c r="A267" s="148" t="s">
        <v>111</v>
      </c>
      <c r="B267" s="148"/>
      <c r="C267" s="31"/>
      <c r="D267" s="32" t="s">
        <v>22</v>
      </c>
      <c r="E267" s="33">
        <v>9000</v>
      </c>
      <c r="F267" s="124">
        <f>C267*E267</f>
        <v>0</v>
      </c>
    </row>
    <row r="268" spans="1:6" ht="24.95" customHeight="1" x14ac:dyDescent="0.25">
      <c r="A268" s="148" t="s">
        <v>100</v>
      </c>
      <c r="B268" s="148"/>
      <c r="C268" s="31"/>
      <c r="D268" s="32" t="s">
        <v>22</v>
      </c>
      <c r="E268" s="33">
        <v>4500</v>
      </c>
      <c r="F268" s="124">
        <f>C268*E268</f>
        <v>0</v>
      </c>
    </row>
    <row r="269" spans="1:6" ht="24.95" customHeight="1" x14ac:dyDescent="0.25">
      <c r="A269" s="148" t="s">
        <v>110</v>
      </c>
      <c r="B269" s="148"/>
      <c r="C269" s="31"/>
      <c r="D269" s="32" t="s">
        <v>22</v>
      </c>
      <c r="E269" s="33">
        <v>1500</v>
      </c>
      <c r="F269" s="124">
        <f t="shared" ref="F269:F284" si="27">C269*E269</f>
        <v>0</v>
      </c>
    </row>
    <row r="270" spans="1:6" s="34" customFormat="1" ht="20.100000000000001" customHeight="1" x14ac:dyDescent="0.2">
      <c r="A270" s="152" t="s">
        <v>112</v>
      </c>
      <c r="B270" s="152"/>
      <c r="C270" s="31"/>
      <c r="D270" s="72" t="s">
        <v>102</v>
      </c>
      <c r="E270" s="33">
        <v>450</v>
      </c>
      <c r="F270" s="124">
        <f t="shared" ref="F270:F271" si="28">C270*E270</f>
        <v>0</v>
      </c>
    </row>
    <row r="271" spans="1:6" s="34" customFormat="1" ht="20.100000000000001" customHeight="1" x14ac:dyDescent="0.2">
      <c r="A271" s="152" t="s">
        <v>113</v>
      </c>
      <c r="B271" s="152"/>
      <c r="C271" s="31"/>
      <c r="D271" s="72" t="s">
        <v>102</v>
      </c>
      <c r="E271" s="33">
        <v>400</v>
      </c>
      <c r="F271" s="124">
        <f t="shared" si="28"/>
        <v>0</v>
      </c>
    </row>
    <row r="272" spans="1:6" s="34" customFormat="1" ht="20.100000000000001" customHeight="1" x14ac:dyDescent="0.2">
      <c r="A272" s="152" t="s">
        <v>114</v>
      </c>
      <c r="B272" s="152"/>
      <c r="C272" s="31"/>
      <c r="D272" s="72" t="s">
        <v>102</v>
      </c>
      <c r="E272" s="33">
        <v>350</v>
      </c>
      <c r="F272" s="124">
        <f t="shared" si="27"/>
        <v>0</v>
      </c>
    </row>
    <row r="273" spans="1:6" s="34" customFormat="1" ht="20.100000000000001" customHeight="1" x14ac:dyDescent="0.2">
      <c r="A273" s="152" t="s">
        <v>115</v>
      </c>
      <c r="B273" s="152"/>
      <c r="C273" s="31"/>
      <c r="D273" s="72" t="s">
        <v>102</v>
      </c>
      <c r="E273" s="33">
        <v>300</v>
      </c>
      <c r="F273" s="124">
        <f t="shared" ref="F273:F274" si="29">C273*E273</f>
        <v>0</v>
      </c>
    </row>
    <row r="274" spans="1:6" s="34" customFormat="1" ht="20.100000000000001" customHeight="1" x14ac:dyDescent="0.2">
      <c r="A274" s="152" t="s">
        <v>116</v>
      </c>
      <c r="B274" s="152"/>
      <c r="C274" s="31"/>
      <c r="D274" s="72" t="s">
        <v>102</v>
      </c>
      <c r="E274" s="33">
        <v>250</v>
      </c>
      <c r="F274" s="124">
        <f t="shared" si="29"/>
        <v>0</v>
      </c>
    </row>
    <row r="275" spans="1:6" s="34" customFormat="1" ht="20.100000000000001" customHeight="1" x14ac:dyDescent="0.2">
      <c r="A275" s="152" t="s">
        <v>117</v>
      </c>
      <c r="B275" s="152"/>
      <c r="C275" s="31"/>
      <c r="D275" s="72" t="s">
        <v>102</v>
      </c>
      <c r="E275" s="33">
        <v>200</v>
      </c>
      <c r="F275" s="124">
        <f t="shared" si="27"/>
        <v>0</v>
      </c>
    </row>
    <row r="276" spans="1:6" s="34" customFormat="1" ht="20.100000000000001" customHeight="1" x14ac:dyDescent="0.2">
      <c r="A276" s="152" t="s">
        <v>118</v>
      </c>
      <c r="B276" s="153"/>
      <c r="C276" s="31"/>
      <c r="D276" s="32" t="s">
        <v>22</v>
      </c>
      <c r="E276" s="33">
        <v>350</v>
      </c>
      <c r="F276" s="124">
        <f t="shared" si="27"/>
        <v>0</v>
      </c>
    </row>
    <row r="277" spans="1:6" s="34" customFormat="1" ht="20.100000000000001" customHeight="1" x14ac:dyDescent="0.2">
      <c r="A277" s="152" t="s">
        <v>119</v>
      </c>
      <c r="B277" s="152"/>
      <c r="C277" s="31"/>
      <c r="D277" s="72" t="s">
        <v>102</v>
      </c>
      <c r="E277" s="33">
        <v>250</v>
      </c>
      <c r="F277" s="124">
        <f t="shared" si="27"/>
        <v>0</v>
      </c>
    </row>
    <row r="278" spans="1:6" s="34" customFormat="1" ht="20.100000000000001" customHeight="1" x14ac:dyDescent="0.2">
      <c r="A278" s="152" t="s">
        <v>120</v>
      </c>
      <c r="B278" s="152"/>
      <c r="C278" s="31"/>
      <c r="D278" s="72" t="s">
        <v>102</v>
      </c>
      <c r="E278" s="33">
        <v>200</v>
      </c>
      <c r="F278" s="124">
        <f t="shared" ref="F278:F283" si="30">C278*E278</f>
        <v>0</v>
      </c>
    </row>
    <row r="279" spans="1:6" s="34" customFormat="1" ht="20.100000000000001" customHeight="1" x14ac:dyDescent="0.2">
      <c r="A279" s="152" t="s">
        <v>123</v>
      </c>
      <c r="B279" s="153"/>
      <c r="C279" s="31"/>
      <c r="D279" s="32" t="s">
        <v>22</v>
      </c>
      <c r="E279" s="40">
        <v>9600</v>
      </c>
      <c r="F279" s="124">
        <f t="shared" si="30"/>
        <v>0</v>
      </c>
    </row>
    <row r="280" spans="1:6" s="34" customFormat="1" ht="20.100000000000001" customHeight="1" x14ac:dyDescent="0.2">
      <c r="A280" s="152" t="s">
        <v>121</v>
      </c>
      <c r="B280" s="153"/>
      <c r="C280" s="31"/>
      <c r="D280" s="32" t="s">
        <v>22</v>
      </c>
      <c r="E280" s="40">
        <v>4800</v>
      </c>
      <c r="F280" s="124">
        <f t="shared" ref="F280" si="31">C280*E280</f>
        <v>0</v>
      </c>
    </row>
    <row r="281" spans="1:6" s="34" customFormat="1" ht="20.100000000000001" customHeight="1" x14ac:dyDescent="0.2">
      <c r="A281" s="152" t="s">
        <v>126</v>
      </c>
      <c r="B281" s="153"/>
      <c r="C281" s="31"/>
      <c r="D281" s="32" t="s">
        <v>22</v>
      </c>
      <c r="E281" s="40">
        <v>2750</v>
      </c>
      <c r="F281" s="124">
        <f t="shared" si="30"/>
        <v>0</v>
      </c>
    </row>
    <row r="282" spans="1:6" s="34" customFormat="1" ht="20.100000000000001" customHeight="1" x14ac:dyDescent="0.2">
      <c r="A282" s="152" t="s">
        <v>128</v>
      </c>
      <c r="B282" s="153"/>
      <c r="C282" s="31"/>
      <c r="D282" s="126" t="s">
        <v>106</v>
      </c>
      <c r="E282" s="40">
        <v>1500</v>
      </c>
      <c r="F282" s="124">
        <f t="shared" si="30"/>
        <v>0</v>
      </c>
    </row>
    <row r="283" spans="1:6" s="34" customFormat="1" ht="20.100000000000001" customHeight="1" x14ac:dyDescent="0.2">
      <c r="A283" s="152" t="s">
        <v>122</v>
      </c>
      <c r="B283" s="153"/>
      <c r="C283" s="31"/>
      <c r="D283" s="126" t="s">
        <v>106</v>
      </c>
      <c r="E283" s="40">
        <v>1500</v>
      </c>
      <c r="F283" s="124">
        <f t="shared" si="30"/>
        <v>0</v>
      </c>
    </row>
    <row r="284" spans="1:6" s="34" customFormat="1" ht="20.100000000000001" customHeight="1" x14ac:dyDescent="0.2">
      <c r="A284" s="152" t="s">
        <v>127</v>
      </c>
      <c r="B284" s="153"/>
      <c r="C284" s="31"/>
      <c r="D284" s="126" t="s">
        <v>106</v>
      </c>
      <c r="E284" s="40">
        <v>1500</v>
      </c>
      <c r="F284" s="124">
        <f t="shared" si="27"/>
        <v>0</v>
      </c>
    </row>
    <row r="285" spans="1:6" s="34" customFormat="1" ht="20.100000000000001" customHeight="1" x14ac:dyDescent="0.2">
      <c r="A285" s="152" t="s">
        <v>124</v>
      </c>
      <c r="B285" s="165"/>
      <c r="C285" s="31"/>
      <c r="D285" s="126" t="s">
        <v>106</v>
      </c>
      <c r="E285" s="40">
        <v>4000</v>
      </c>
      <c r="F285" s="124">
        <f>C285*E285</f>
        <v>0</v>
      </c>
    </row>
    <row r="286" spans="1:6" s="34" customFormat="1" ht="20.100000000000001" customHeight="1" x14ac:dyDescent="0.2">
      <c r="A286" s="160" t="s">
        <v>39</v>
      </c>
      <c r="B286" s="160"/>
      <c r="C286" s="92"/>
      <c r="D286" s="93"/>
      <c r="E286" s="94">
        <v>0</v>
      </c>
      <c r="F286" s="124">
        <f t="shared" ref="F286:F290" si="32">C286*E286</f>
        <v>0</v>
      </c>
    </row>
    <row r="287" spans="1:6" ht="20.100000000000001" customHeight="1" x14ac:dyDescent="0.25">
      <c r="A287" s="161"/>
      <c r="B287" s="162"/>
      <c r="C287" s="89"/>
      <c r="D287" s="95"/>
      <c r="E287" s="96">
        <v>0</v>
      </c>
      <c r="F287" s="124">
        <f t="shared" si="32"/>
        <v>0</v>
      </c>
    </row>
    <row r="288" spans="1:6" ht="20.100000000000001" customHeight="1" x14ac:dyDescent="0.25">
      <c r="A288" s="161"/>
      <c r="B288" s="162"/>
      <c r="C288" s="89"/>
      <c r="D288" s="95"/>
      <c r="E288" s="96">
        <v>0</v>
      </c>
      <c r="F288" s="124">
        <f t="shared" si="32"/>
        <v>0</v>
      </c>
    </row>
    <row r="289" spans="1:6" ht="20.100000000000001" customHeight="1" x14ac:dyDescent="0.25">
      <c r="A289" s="161"/>
      <c r="B289" s="162"/>
      <c r="C289" s="89"/>
      <c r="D289" s="95"/>
      <c r="E289" s="96">
        <v>0</v>
      </c>
      <c r="F289" s="124">
        <f t="shared" si="32"/>
        <v>0</v>
      </c>
    </row>
    <row r="290" spans="1:6" ht="20.100000000000001" customHeight="1" x14ac:dyDescent="0.25">
      <c r="A290" s="161"/>
      <c r="B290" s="162"/>
      <c r="C290" s="89"/>
      <c r="D290" s="95"/>
      <c r="E290" s="96">
        <v>0</v>
      </c>
      <c r="F290" s="124">
        <f t="shared" si="32"/>
        <v>0</v>
      </c>
    </row>
    <row r="291" spans="1:6" ht="20.100000000000001" customHeight="1" x14ac:dyDescent="0.25">
      <c r="A291" s="3"/>
      <c r="B291" s="4"/>
      <c r="C291" s="163" t="s">
        <v>125</v>
      </c>
      <c r="D291" s="163"/>
      <c r="E291" s="164"/>
      <c r="F291" s="1">
        <f>SUM(F267:F290)</f>
        <v>0</v>
      </c>
    </row>
    <row r="292" spans="1:6" ht="20.100000000000001" customHeight="1" x14ac:dyDescent="0.25">
      <c r="A292" s="3"/>
      <c r="B292" s="4"/>
      <c r="C292" s="57"/>
      <c r="D292" s="57"/>
      <c r="E292" s="57"/>
      <c r="F292" s="18"/>
    </row>
    <row r="293" spans="1:6" ht="20.100000000000001" customHeight="1" x14ac:dyDescent="0.25">
      <c r="A293" s="9"/>
      <c r="B293" s="154" t="s">
        <v>236</v>
      </c>
      <c r="C293" s="154"/>
      <c r="D293" s="154"/>
      <c r="E293" s="154"/>
      <c r="F293" s="154"/>
    </row>
    <row r="294" spans="1:6" ht="20.100000000000001" customHeight="1" x14ac:dyDescent="0.25">
      <c r="A294" s="9"/>
      <c r="B294" s="10"/>
      <c r="C294" s="11"/>
      <c r="D294" s="158" t="s">
        <v>44</v>
      </c>
      <c r="E294" s="159"/>
      <c r="F294" s="1">
        <f>F264</f>
        <v>0</v>
      </c>
    </row>
    <row r="295" spans="1:6" ht="20.100000000000001" customHeight="1" x14ac:dyDescent="0.25">
      <c r="A295" s="9"/>
      <c r="B295" s="10"/>
      <c r="C295" s="11"/>
      <c r="D295" s="158" t="s">
        <v>129</v>
      </c>
      <c r="E295" s="159"/>
      <c r="F295" s="1">
        <f>F291</f>
        <v>0</v>
      </c>
    </row>
    <row r="296" spans="1:6" ht="20.100000000000001" customHeight="1" x14ac:dyDescent="0.25">
      <c r="A296" s="9"/>
      <c r="B296" s="154" t="s">
        <v>47</v>
      </c>
      <c r="C296" s="155"/>
      <c r="D296" s="155"/>
      <c r="E296" s="155"/>
      <c r="F296" s="1">
        <f>F294+F295</f>
        <v>0</v>
      </c>
    </row>
    <row r="297" spans="1:6" s="68" customFormat="1" ht="20.100000000000001" customHeight="1" x14ac:dyDescent="0.2">
      <c r="A297" s="62"/>
      <c r="B297" s="66"/>
      <c r="C297" s="62"/>
      <c r="D297" s="143" t="s">
        <v>269</v>
      </c>
      <c r="E297" s="144"/>
      <c r="F297" s="109">
        <v>0</v>
      </c>
    </row>
    <row r="298" spans="1:6" s="39" customFormat="1" ht="20.100000000000001" customHeight="1" x14ac:dyDescent="0.25">
      <c r="A298" s="62"/>
      <c r="B298" s="63"/>
      <c r="C298" s="64"/>
      <c r="D298" s="143" t="s">
        <v>48</v>
      </c>
      <c r="E298" s="144"/>
      <c r="F298" s="38">
        <f>(F296+F297)*0.1</f>
        <v>0</v>
      </c>
    </row>
    <row r="299" spans="1:6" ht="20.100000000000001" customHeight="1" x14ac:dyDescent="0.25">
      <c r="A299" s="9"/>
      <c r="B299" s="154" t="s">
        <v>49</v>
      </c>
      <c r="C299" s="155"/>
      <c r="D299" s="155"/>
      <c r="E299" s="155"/>
      <c r="F299" s="1">
        <f>F296+F297+F298</f>
        <v>0</v>
      </c>
    </row>
    <row r="300" spans="1:6" ht="20.100000000000001" customHeight="1" x14ac:dyDescent="0.25">
      <c r="A300" s="9"/>
      <c r="B300" s="10"/>
      <c r="C300" s="11"/>
      <c r="D300" s="156" t="s">
        <v>50</v>
      </c>
      <c r="E300" s="157"/>
      <c r="F300" s="1">
        <f>F299*0.13</f>
        <v>0</v>
      </c>
    </row>
    <row r="301" spans="1:6" ht="20.100000000000001" customHeight="1" x14ac:dyDescent="0.25">
      <c r="A301" s="9"/>
      <c r="B301" s="154" t="s">
        <v>51</v>
      </c>
      <c r="C301" s="155"/>
      <c r="D301" s="155"/>
      <c r="E301" s="155"/>
      <c r="F301" s="1">
        <f>F299+F300</f>
        <v>0</v>
      </c>
    </row>
    <row r="302" spans="1:6" ht="20.100000000000001" customHeight="1" x14ac:dyDescent="0.25"/>
    <row r="303" spans="1:6" ht="20.100000000000001" customHeight="1" x14ac:dyDescent="0.25"/>
    <row r="304" spans="1:6" ht="20.100000000000001" customHeight="1" x14ac:dyDescent="0.25">
      <c r="A304" s="23"/>
      <c r="B304" s="23"/>
      <c r="C304" s="23"/>
      <c r="D304" s="23"/>
      <c r="E304" s="23"/>
      <c r="F304" s="23"/>
    </row>
    <row r="305" spans="1:6" ht="20.100000000000001" customHeight="1" x14ac:dyDescent="0.25">
      <c r="A305" s="71"/>
      <c r="B305" s="71"/>
      <c r="C305" s="71"/>
      <c r="D305" s="23"/>
      <c r="E305" s="23"/>
      <c r="F305" s="23"/>
    </row>
    <row r="306" spans="1:6" ht="19.899999999999999" customHeight="1" x14ac:dyDescent="0.25">
      <c r="A306" s="145" t="s">
        <v>52</v>
      </c>
      <c r="B306" s="145"/>
      <c r="C306" s="145"/>
    </row>
    <row r="307" spans="1:6" ht="20.100000000000001" customHeight="1" x14ac:dyDescent="0.25">
      <c r="A307" s="147" t="s">
        <v>234</v>
      </c>
      <c r="B307" s="147"/>
      <c r="C307" s="147"/>
      <c r="D307" s="147"/>
    </row>
    <row r="308" spans="1:6" ht="20.100000000000001" customHeight="1" x14ac:dyDescent="0.25"/>
  </sheetData>
  <mergeCells count="310">
    <mergeCell ref="A218:B218"/>
    <mergeCell ref="A111:F111"/>
    <mergeCell ref="A112:F112"/>
    <mergeCell ref="A113:F113"/>
    <mergeCell ref="B114:C114"/>
    <mergeCell ref="E114:F114"/>
    <mergeCell ref="A125:B125"/>
    <mergeCell ref="A122:F122"/>
    <mergeCell ref="A123:F123"/>
    <mergeCell ref="A124:F124"/>
    <mergeCell ref="B119:C119"/>
    <mergeCell ref="E119:F119"/>
    <mergeCell ref="B120:C120"/>
    <mergeCell ref="E120:F120"/>
    <mergeCell ref="B121:C121"/>
    <mergeCell ref="E121:F121"/>
    <mergeCell ref="C126:E126"/>
    <mergeCell ref="B128:F128"/>
    <mergeCell ref="A129:B129"/>
    <mergeCell ref="C129:F129"/>
    <mergeCell ref="A216:B216"/>
    <mergeCell ref="B115:F115"/>
    <mergeCell ref="B116:F116"/>
    <mergeCell ref="B117:C117"/>
    <mergeCell ref="A3:F3"/>
    <mergeCell ref="E4:F4"/>
    <mergeCell ref="D169:E169"/>
    <mergeCell ref="B170:E170"/>
    <mergeCell ref="A1:F1"/>
    <mergeCell ref="A2:F2"/>
    <mergeCell ref="D163:E163"/>
    <mergeCell ref="D164:E164"/>
    <mergeCell ref="D165:E165"/>
    <mergeCell ref="B166:E166"/>
    <mergeCell ref="D167:E167"/>
    <mergeCell ref="B168:E168"/>
    <mergeCell ref="A158:B158"/>
    <mergeCell ref="A159:B159"/>
    <mergeCell ref="A160:B160"/>
    <mergeCell ref="B161:E161"/>
    <mergeCell ref="B162:F162"/>
    <mergeCell ref="A155:B155"/>
    <mergeCell ref="A156:B156"/>
    <mergeCell ref="A146:B146"/>
    <mergeCell ref="A147:B147"/>
    <mergeCell ref="A140:B140"/>
    <mergeCell ref="C140:F140"/>
    <mergeCell ref="B11:C11"/>
    <mergeCell ref="E11:F11"/>
    <mergeCell ref="A12:F12"/>
    <mergeCell ref="A13:F13"/>
    <mergeCell ref="B9:C9"/>
    <mergeCell ref="E9:F9"/>
    <mergeCell ref="B10:C10"/>
    <mergeCell ref="E10:F10"/>
    <mergeCell ref="B8:C8"/>
    <mergeCell ref="E8:F8"/>
    <mergeCell ref="A17:B17"/>
    <mergeCell ref="A18:B18"/>
    <mergeCell ref="A19:B19"/>
    <mergeCell ref="A20:E20"/>
    <mergeCell ref="A21:B21"/>
    <mergeCell ref="A22:B22"/>
    <mergeCell ref="A14:F14"/>
    <mergeCell ref="A15:B15"/>
    <mergeCell ref="C15:F15"/>
    <mergeCell ref="A16:B16"/>
    <mergeCell ref="A30:B30"/>
    <mergeCell ref="A34:B34"/>
    <mergeCell ref="A28:B28"/>
    <mergeCell ref="A29:B29"/>
    <mergeCell ref="C29:F29"/>
    <mergeCell ref="A23:B23"/>
    <mergeCell ref="A24:B24"/>
    <mergeCell ref="A25:B25"/>
    <mergeCell ref="C25:F25"/>
    <mergeCell ref="A26:B26"/>
    <mergeCell ref="A27:B27"/>
    <mergeCell ref="A36:B36"/>
    <mergeCell ref="A37:B37"/>
    <mergeCell ref="A38:B38"/>
    <mergeCell ref="A39:B39"/>
    <mergeCell ref="B40:E40"/>
    <mergeCell ref="A31:B31"/>
    <mergeCell ref="A32:B32"/>
    <mergeCell ref="A33:B33"/>
    <mergeCell ref="A35:B35"/>
    <mergeCell ref="A48:B48"/>
    <mergeCell ref="A49:B49"/>
    <mergeCell ref="A50:B50"/>
    <mergeCell ref="A51:B51"/>
    <mergeCell ref="A52:B52"/>
    <mergeCell ref="A42:F42"/>
    <mergeCell ref="A43:B43"/>
    <mergeCell ref="A45:B45"/>
    <mergeCell ref="A46:B46"/>
    <mergeCell ref="A47:B47"/>
    <mergeCell ref="A44:B44"/>
    <mergeCell ref="A60:F60"/>
    <mergeCell ref="A61:B61"/>
    <mergeCell ref="A62:B62"/>
    <mergeCell ref="A64:B64"/>
    <mergeCell ref="A65:B65"/>
    <mergeCell ref="A66:B66"/>
    <mergeCell ref="A53:B53"/>
    <mergeCell ref="A54:B54"/>
    <mergeCell ref="A55:B55"/>
    <mergeCell ref="A56:B56"/>
    <mergeCell ref="A57:B57"/>
    <mergeCell ref="B58:E58"/>
    <mergeCell ref="A63:B63"/>
    <mergeCell ref="B73:E73"/>
    <mergeCell ref="A75:F75"/>
    <mergeCell ref="A76:B76"/>
    <mergeCell ref="A77:E77"/>
    <mergeCell ref="B78:E78"/>
    <mergeCell ref="A67:B67"/>
    <mergeCell ref="A68:B68"/>
    <mergeCell ref="A69:B69"/>
    <mergeCell ref="A71:B71"/>
    <mergeCell ref="A72:B72"/>
    <mergeCell ref="A70:B70"/>
    <mergeCell ref="D86:E86"/>
    <mergeCell ref="D87:E87"/>
    <mergeCell ref="D88:E88"/>
    <mergeCell ref="B89:E89"/>
    <mergeCell ref="D90:E90"/>
    <mergeCell ref="B91:E91"/>
    <mergeCell ref="A80:F80"/>
    <mergeCell ref="A81:B81"/>
    <mergeCell ref="B82:E82"/>
    <mergeCell ref="B83:F83"/>
    <mergeCell ref="D84:E84"/>
    <mergeCell ref="D85:E85"/>
    <mergeCell ref="D92:E92"/>
    <mergeCell ref="B93:E93"/>
    <mergeCell ref="A95:E95"/>
    <mergeCell ref="A96:E96"/>
    <mergeCell ref="A97:E97"/>
    <mergeCell ref="A98:E98"/>
    <mergeCell ref="A157:B157"/>
    <mergeCell ref="A149:B149"/>
    <mergeCell ref="C150:E150"/>
    <mergeCell ref="C151:E151"/>
    <mergeCell ref="A153:B153"/>
    <mergeCell ref="A154:B154"/>
    <mergeCell ref="A142:B142"/>
    <mergeCell ref="A143:B143"/>
    <mergeCell ref="A144:B144"/>
    <mergeCell ref="A145:B145"/>
    <mergeCell ref="A141:B141"/>
    <mergeCell ref="E117:F117"/>
    <mergeCell ref="B118:C118"/>
    <mergeCell ref="E118:F118"/>
    <mergeCell ref="A137:B137"/>
    <mergeCell ref="A138:B138"/>
    <mergeCell ref="C138:F138"/>
    <mergeCell ref="A139:B139"/>
    <mergeCell ref="B182:C182"/>
    <mergeCell ref="E182:F182"/>
    <mergeCell ref="B183:C183"/>
    <mergeCell ref="E183:F183"/>
    <mergeCell ref="A110:D110"/>
    <mergeCell ref="A174:F174"/>
    <mergeCell ref="A175:F175"/>
    <mergeCell ref="A176:F176"/>
    <mergeCell ref="E177:F177"/>
    <mergeCell ref="A135:B135"/>
    <mergeCell ref="C135:F135"/>
    <mergeCell ref="A136:B136"/>
    <mergeCell ref="A130:B130"/>
    <mergeCell ref="A131:B131"/>
    <mergeCell ref="A132:B132"/>
    <mergeCell ref="A133:B133"/>
    <mergeCell ref="A134:B134"/>
    <mergeCell ref="A189:B189"/>
    <mergeCell ref="C190:E190"/>
    <mergeCell ref="B192:F192"/>
    <mergeCell ref="A193:B193"/>
    <mergeCell ref="C193:F193"/>
    <mergeCell ref="A188:B188"/>
    <mergeCell ref="A187:F187"/>
    <mergeCell ref="B184:C184"/>
    <mergeCell ref="E184:F184"/>
    <mergeCell ref="A185:F185"/>
    <mergeCell ref="A186:F186"/>
    <mergeCell ref="A205:B205"/>
    <mergeCell ref="A199:B199"/>
    <mergeCell ref="C199:F199"/>
    <mergeCell ref="A200:B200"/>
    <mergeCell ref="A201:B201"/>
    <mergeCell ref="C201:F201"/>
    <mergeCell ref="A202:B202"/>
    <mergeCell ref="A194:B194"/>
    <mergeCell ref="A195:B195"/>
    <mergeCell ref="A196:B196"/>
    <mergeCell ref="A197:B197"/>
    <mergeCell ref="A198:B198"/>
    <mergeCell ref="B4:C4"/>
    <mergeCell ref="B5:F5"/>
    <mergeCell ref="B6:F6"/>
    <mergeCell ref="B7:C7"/>
    <mergeCell ref="E7:F7"/>
    <mergeCell ref="D227:E227"/>
    <mergeCell ref="D228:E228"/>
    <mergeCell ref="D229:E229"/>
    <mergeCell ref="B230:E230"/>
    <mergeCell ref="A222:B222"/>
    <mergeCell ref="A223:B223"/>
    <mergeCell ref="A224:B224"/>
    <mergeCell ref="B225:E225"/>
    <mergeCell ref="B226:F226"/>
    <mergeCell ref="A217:B217"/>
    <mergeCell ref="A219:B219"/>
    <mergeCell ref="A220:B220"/>
    <mergeCell ref="A221:B221"/>
    <mergeCell ref="A210:B210"/>
    <mergeCell ref="C211:E211"/>
    <mergeCell ref="A208:B208"/>
    <mergeCell ref="A209:B209"/>
    <mergeCell ref="A204:B204"/>
    <mergeCell ref="C204:F204"/>
    <mergeCell ref="A241:F241"/>
    <mergeCell ref="A242:F242"/>
    <mergeCell ref="A243:F243"/>
    <mergeCell ref="B244:C244"/>
    <mergeCell ref="E244:F244"/>
    <mergeCell ref="B245:F245"/>
    <mergeCell ref="B177:C177"/>
    <mergeCell ref="B178:F178"/>
    <mergeCell ref="B179:F179"/>
    <mergeCell ref="B180:C180"/>
    <mergeCell ref="E180:F180"/>
    <mergeCell ref="B181:C181"/>
    <mergeCell ref="E181:F181"/>
    <mergeCell ref="D233:E233"/>
    <mergeCell ref="B234:E234"/>
    <mergeCell ref="A240:D240"/>
    <mergeCell ref="D231:E231"/>
    <mergeCell ref="B232:E232"/>
    <mergeCell ref="A213:F213"/>
    <mergeCell ref="A214:B214"/>
    <mergeCell ref="A215:B215"/>
    <mergeCell ref="A206:B206"/>
    <mergeCell ref="A207:B207"/>
    <mergeCell ref="A203:B203"/>
    <mergeCell ref="B250:C250"/>
    <mergeCell ref="E250:F250"/>
    <mergeCell ref="B251:C251"/>
    <mergeCell ref="E251:F251"/>
    <mergeCell ref="A252:F252"/>
    <mergeCell ref="A253:F253"/>
    <mergeCell ref="B246:F246"/>
    <mergeCell ref="B247:C247"/>
    <mergeCell ref="E247:F247"/>
    <mergeCell ref="B248:C248"/>
    <mergeCell ref="E248:F248"/>
    <mergeCell ref="B249:C249"/>
    <mergeCell ref="E249:F249"/>
    <mergeCell ref="A254:F254"/>
    <mergeCell ref="A257:B257"/>
    <mergeCell ref="A262:B262"/>
    <mergeCell ref="A263:B263"/>
    <mergeCell ref="C264:E264"/>
    <mergeCell ref="A278:B278"/>
    <mergeCell ref="A279:B279"/>
    <mergeCell ref="A281:B281"/>
    <mergeCell ref="A282:B282"/>
    <mergeCell ref="A280:B280"/>
    <mergeCell ref="A270:B270"/>
    <mergeCell ref="A271:B271"/>
    <mergeCell ref="A275:B275"/>
    <mergeCell ref="A273:B273"/>
    <mergeCell ref="A274:B274"/>
    <mergeCell ref="A277:B277"/>
    <mergeCell ref="A287:B287"/>
    <mergeCell ref="A288:B288"/>
    <mergeCell ref="A289:B289"/>
    <mergeCell ref="A290:B290"/>
    <mergeCell ref="C291:E291"/>
    <mergeCell ref="A284:B284"/>
    <mergeCell ref="A285:B285"/>
    <mergeCell ref="A268:B268"/>
    <mergeCell ref="A267:B267"/>
    <mergeCell ref="A269:B269"/>
    <mergeCell ref="A283:B283"/>
    <mergeCell ref="D297:E297"/>
    <mergeCell ref="A306:C306"/>
    <mergeCell ref="A239:C239"/>
    <mergeCell ref="A172:C172"/>
    <mergeCell ref="A173:D173"/>
    <mergeCell ref="A109:C109"/>
    <mergeCell ref="A307:D307"/>
    <mergeCell ref="A255:B255"/>
    <mergeCell ref="A256:B256"/>
    <mergeCell ref="A261:B261"/>
    <mergeCell ref="A260:B260"/>
    <mergeCell ref="A258:B258"/>
    <mergeCell ref="A259:B259"/>
    <mergeCell ref="A272:B272"/>
    <mergeCell ref="A276:B276"/>
    <mergeCell ref="B296:E296"/>
    <mergeCell ref="D298:E298"/>
    <mergeCell ref="B299:E299"/>
    <mergeCell ref="D300:E300"/>
    <mergeCell ref="B301:E301"/>
    <mergeCell ref="B293:F293"/>
    <mergeCell ref="D294:E294"/>
    <mergeCell ref="D295:E295"/>
    <mergeCell ref="A286:B286"/>
  </mergeCells>
  <pageMargins left="0.7" right="0.7" top="0.4" bottom="0.4" header="0.3" footer="0.3"/>
  <pageSetup orientation="portrait" r:id="rId1"/>
  <rowBreaks count="5" manualBreakCount="5">
    <brk id="59" max="16383" man="1"/>
    <brk id="82" max="16383" man="1"/>
    <brk id="110" max="16383" man="1"/>
    <brk id="173" max="16383" man="1"/>
    <brk id="240" max="16383" man="1"/>
  </rowBreaks>
  <ignoredErrors>
    <ignoredError sqref="F53:F54" unlockedFormula="1"/>
    <ignoredError sqref="F23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1"/>
  <sheetViews>
    <sheetView showGridLines="0" view="pageLayout" topLeftCell="A162" zoomScale="90" zoomScaleNormal="140" zoomScalePageLayoutView="90" workbookViewId="0">
      <selection activeCell="J149" sqref="J149"/>
    </sheetView>
  </sheetViews>
  <sheetFormatPr defaultRowHeight="15" x14ac:dyDescent="0.25"/>
  <cols>
    <col min="1" max="1" width="15.7109375" customWidth="1"/>
    <col min="2" max="2" width="24.28515625" customWidth="1"/>
    <col min="3" max="4" width="10.7109375" customWidth="1"/>
    <col min="5" max="5" width="13.28515625" customWidth="1"/>
    <col min="6" max="6" width="15.7109375" customWidth="1"/>
  </cols>
  <sheetData>
    <row r="1" spans="1:13" ht="15.75" customHeight="1" x14ac:dyDescent="0.25">
      <c r="A1" s="179" t="s">
        <v>132</v>
      </c>
      <c r="B1" s="180"/>
      <c r="C1" s="180"/>
      <c r="D1" s="180"/>
      <c r="E1" s="180"/>
      <c r="F1" s="181"/>
    </row>
    <row r="2" spans="1:13" ht="15.75" customHeight="1" x14ac:dyDescent="0.25">
      <c r="A2" s="182" t="s">
        <v>131</v>
      </c>
      <c r="B2" s="183"/>
      <c r="C2" s="183"/>
      <c r="D2" s="183"/>
      <c r="E2" s="183"/>
      <c r="F2" s="184"/>
    </row>
    <row r="3" spans="1:13" ht="15.75" customHeight="1" x14ac:dyDescent="0.25">
      <c r="A3" s="185" t="s">
        <v>240</v>
      </c>
      <c r="B3" s="186"/>
      <c r="C3" s="186"/>
      <c r="D3" s="186"/>
      <c r="E3" s="186"/>
      <c r="F3" s="187"/>
    </row>
    <row r="4" spans="1:13" ht="35.1" customHeight="1" x14ac:dyDescent="0.25">
      <c r="A4" s="84" t="s">
        <v>2</v>
      </c>
      <c r="B4" s="171"/>
      <c r="C4" s="171"/>
      <c r="D4" s="85" t="s">
        <v>83</v>
      </c>
      <c r="E4" s="188"/>
      <c r="F4" s="189"/>
    </row>
    <row r="5" spans="1:13" ht="24.95" customHeight="1" x14ac:dyDescent="0.25">
      <c r="A5" s="84" t="s">
        <v>3</v>
      </c>
      <c r="B5" s="171"/>
      <c r="C5" s="171"/>
      <c r="D5" s="171"/>
      <c r="E5" s="171"/>
      <c r="F5" s="171"/>
    </row>
    <row r="6" spans="1:13" ht="24.95" customHeight="1" x14ac:dyDescent="0.25">
      <c r="A6" s="84" t="s">
        <v>4</v>
      </c>
      <c r="B6" s="171"/>
      <c r="C6" s="171"/>
      <c r="D6" s="171"/>
      <c r="E6" s="171"/>
      <c r="F6" s="171"/>
      <c r="K6" s="28"/>
      <c r="L6" s="29"/>
      <c r="M6" s="29"/>
    </row>
    <row r="7" spans="1:13" ht="24.95" customHeight="1" x14ac:dyDescent="0.25">
      <c r="A7" s="123" t="s">
        <v>84</v>
      </c>
      <c r="B7" s="171"/>
      <c r="C7" s="171"/>
      <c r="D7" s="84" t="s">
        <v>5</v>
      </c>
      <c r="E7" s="171"/>
      <c r="F7" s="171"/>
    </row>
    <row r="8" spans="1:13" ht="24.95" customHeight="1" x14ac:dyDescent="0.25">
      <c r="A8" s="123" t="s">
        <v>6</v>
      </c>
      <c r="B8" s="171"/>
      <c r="C8" s="171"/>
      <c r="D8" s="84" t="s">
        <v>7</v>
      </c>
      <c r="E8" s="171"/>
      <c r="F8" s="171"/>
    </row>
    <row r="9" spans="1:13" ht="24.95" customHeight="1" x14ac:dyDescent="0.25">
      <c r="A9" s="123" t="s">
        <v>4</v>
      </c>
      <c r="B9" s="178"/>
      <c r="C9" s="178"/>
      <c r="D9" s="84" t="s">
        <v>8</v>
      </c>
      <c r="E9" s="171"/>
      <c r="F9" s="171"/>
    </row>
    <row r="10" spans="1:13" ht="24.95" customHeight="1" x14ac:dyDescent="0.25">
      <c r="A10" s="123" t="s">
        <v>84</v>
      </c>
      <c r="B10" s="171"/>
      <c r="C10" s="171"/>
      <c r="D10" s="84" t="s">
        <v>5</v>
      </c>
      <c r="E10" s="171"/>
      <c r="F10" s="171"/>
    </row>
    <row r="11" spans="1:13" ht="24.95" customHeight="1" x14ac:dyDescent="0.25">
      <c r="A11" s="123" t="s">
        <v>9</v>
      </c>
      <c r="B11" s="171"/>
      <c r="C11" s="171"/>
      <c r="D11" s="84" t="s">
        <v>10</v>
      </c>
      <c r="E11" s="171"/>
      <c r="F11" s="171"/>
    </row>
    <row r="12" spans="1:13" ht="20.100000000000001" customHeight="1" x14ac:dyDescent="0.25">
      <c r="A12" s="172" t="s">
        <v>237</v>
      </c>
      <c r="B12" s="173"/>
      <c r="C12" s="173"/>
      <c r="D12" s="173"/>
      <c r="E12" s="173"/>
      <c r="F12" s="174"/>
    </row>
    <row r="13" spans="1:13" ht="35.1" customHeight="1" x14ac:dyDescent="0.25">
      <c r="A13" s="241" t="s">
        <v>272</v>
      </c>
      <c r="B13" s="242"/>
      <c r="C13" s="242"/>
      <c r="D13" s="242"/>
      <c r="E13" s="242"/>
      <c r="F13" s="243"/>
    </row>
    <row r="14" spans="1:13" ht="20.100000000000001" customHeight="1" x14ac:dyDescent="0.25">
      <c r="A14" s="166" t="s">
        <v>11</v>
      </c>
      <c r="B14" s="167"/>
      <c r="C14" s="167"/>
      <c r="D14" s="167"/>
      <c r="E14" s="167"/>
      <c r="F14" s="168"/>
    </row>
    <row r="15" spans="1:13" ht="20.100000000000001" customHeight="1" x14ac:dyDescent="0.25">
      <c r="A15" s="191"/>
      <c r="B15" s="191"/>
      <c r="C15" s="88"/>
      <c r="D15" s="72" t="s">
        <v>13</v>
      </c>
      <c r="E15" s="87">
        <v>0</v>
      </c>
      <c r="F15" s="1">
        <f t="shared" ref="F15" si="0">C15*E15</f>
        <v>0</v>
      </c>
    </row>
    <row r="16" spans="1:13" s="34" customFormat="1" ht="20.100000000000001" customHeight="1" x14ac:dyDescent="0.2">
      <c r="A16" s="244" t="s">
        <v>134</v>
      </c>
      <c r="B16" s="244"/>
      <c r="C16" s="13"/>
      <c r="D16" s="14"/>
      <c r="E16" s="2"/>
      <c r="F16" s="42"/>
    </row>
    <row r="17" spans="1:13" s="34" customFormat="1" ht="20.100000000000001" customHeight="1" x14ac:dyDescent="0.25">
      <c r="A17" s="3"/>
      <c r="B17" s="4"/>
      <c r="C17" s="163" t="s">
        <v>85</v>
      </c>
      <c r="D17" s="163"/>
      <c r="E17" s="164"/>
      <c r="F17" s="1">
        <f>SUM(F15:F15)</f>
        <v>0</v>
      </c>
    </row>
    <row r="18" spans="1:13" s="39" customFormat="1" ht="20.100000000000001" customHeight="1" x14ac:dyDescent="0.25">
      <c r="A18" s="62"/>
      <c r="B18" s="63"/>
      <c r="C18" s="64"/>
      <c r="D18" s="143" t="s">
        <v>137</v>
      </c>
      <c r="E18" s="144"/>
      <c r="F18" s="131">
        <f>F17*0.045</f>
        <v>0</v>
      </c>
    </row>
    <row r="19" spans="1:13" ht="20.100000000000001" customHeight="1" x14ac:dyDescent="0.25">
      <c r="A19" s="9"/>
      <c r="B19" s="154" t="s">
        <v>49</v>
      </c>
      <c r="C19" s="155"/>
      <c r="D19" s="155"/>
      <c r="E19" s="155"/>
      <c r="F19" s="128">
        <f>F17+F18</f>
        <v>0</v>
      </c>
    </row>
    <row r="20" spans="1:13" s="30" customFormat="1" ht="20.100000000000001" customHeight="1" x14ac:dyDescent="0.25">
      <c r="A20" s="35"/>
      <c r="B20" s="36"/>
      <c r="C20" s="37"/>
      <c r="D20" s="156" t="s">
        <v>50</v>
      </c>
      <c r="E20" s="157"/>
      <c r="F20" s="1">
        <f>F19*0.13</f>
        <v>0</v>
      </c>
    </row>
    <row r="21" spans="1:13" ht="20.100000000000001" customHeight="1" x14ac:dyDescent="0.25">
      <c r="A21" s="12"/>
      <c r="B21" s="154" t="s">
        <v>135</v>
      </c>
      <c r="C21" s="155"/>
      <c r="D21" s="155"/>
      <c r="E21" s="155"/>
      <c r="F21" s="1">
        <f>F19+F20</f>
        <v>0</v>
      </c>
    </row>
    <row r="22" spans="1:13" ht="20.100000000000001" customHeight="1" x14ac:dyDescent="0.25">
      <c r="A22" s="12"/>
      <c r="B22" s="154" t="s">
        <v>136</v>
      </c>
      <c r="C22" s="155"/>
      <c r="D22" s="155"/>
      <c r="E22" s="155"/>
      <c r="F22" s="133">
        <f>'Addendum-SWM'!J25</f>
        <v>0</v>
      </c>
    </row>
    <row r="23" spans="1:13" ht="20.100000000000001" customHeight="1" x14ac:dyDescent="0.25">
      <c r="A23" s="9"/>
      <c r="B23" s="154" t="s">
        <v>51</v>
      </c>
      <c r="C23" s="155"/>
      <c r="D23" s="155"/>
      <c r="E23" s="155"/>
      <c r="F23" s="128">
        <f>F21+F22</f>
        <v>0</v>
      </c>
    </row>
    <row r="27" spans="1:13" ht="20.100000000000001" customHeight="1" x14ac:dyDescent="0.25">
      <c r="A27" s="71"/>
      <c r="B27" s="71"/>
      <c r="C27" s="71"/>
      <c r="D27" s="23"/>
      <c r="E27" s="23"/>
      <c r="F27" s="23"/>
    </row>
    <row r="28" spans="1:13" ht="19.899999999999999" customHeight="1" x14ac:dyDescent="0.25">
      <c r="A28" s="145" t="s">
        <v>52</v>
      </c>
      <c r="B28" s="145"/>
      <c r="C28" s="145"/>
      <c r="D28" s="75"/>
    </row>
    <row r="29" spans="1:13" ht="20.100000000000001" customHeight="1" x14ac:dyDescent="0.25">
      <c r="A29" s="147" t="s">
        <v>273</v>
      </c>
      <c r="B29" s="147"/>
      <c r="C29" s="147"/>
      <c r="D29" s="147"/>
    </row>
    <row r="30" spans="1:13" ht="15.75" customHeight="1" x14ac:dyDescent="0.25">
      <c r="A30" s="179" t="s">
        <v>221</v>
      </c>
      <c r="B30" s="180"/>
      <c r="C30" s="180"/>
      <c r="D30" s="180"/>
      <c r="E30" s="180"/>
      <c r="F30" s="181"/>
      <c r="K30" s="28"/>
      <c r="L30" s="29"/>
      <c r="M30" s="29"/>
    </row>
    <row r="31" spans="1:13" ht="15.75" customHeight="1" x14ac:dyDescent="0.25">
      <c r="A31" s="182" t="s">
        <v>131</v>
      </c>
      <c r="B31" s="183"/>
      <c r="C31" s="183"/>
      <c r="D31" s="183"/>
      <c r="E31" s="183"/>
      <c r="F31" s="184"/>
    </row>
    <row r="32" spans="1:13" ht="15.75" customHeight="1" x14ac:dyDescent="0.25">
      <c r="A32" s="185" t="s">
        <v>240</v>
      </c>
      <c r="B32" s="186"/>
      <c r="C32" s="186"/>
      <c r="D32" s="186"/>
      <c r="E32" s="186"/>
      <c r="F32" s="187"/>
    </row>
    <row r="33" spans="1:6" ht="35.1" customHeight="1" x14ac:dyDescent="0.25">
      <c r="A33" s="84" t="s">
        <v>2</v>
      </c>
      <c r="B33" s="171"/>
      <c r="C33" s="171"/>
      <c r="D33" s="85" t="s">
        <v>83</v>
      </c>
      <c r="E33" s="188"/>
      <c r="F33" s="189"/>
    </row>
    <row r="34" spans="1:6" ht="24.95" customHeight="1" x14ac:dyDescent="0.25">
      <c r="A34" s="84" t="s">
        <v>3</v>
      </c>
      <c r="B34" s="171"/>
      <c r="C34" s="171"/>
      <c r="D34" s="171"/>
      <c r="E34" s="171"/>
      <c r="F34" s="171"/>
    </row>
    <row r="35" spans="1:6" ht="24.95" customHeight="1" x14ac:dyDescent="0.25">
      <c r="A35" s="84" t="s">
        <v>4</v>
      </c>
      <c r="B35" s="171"/>
      <c r="C35" s="171"/>
      <c r="D35" s="171"/>
      <c r="E35" s="171"/>
      <c r="F35" s="171"/>
    </row>
    <row r="36" spans="1:6" ht="24.95" customHeight="1" x14ac:dyDescent="0.25">
      <c r="A36" s="123" t="s">
        <v>84</v>
      </c>
      <c r="B36" s="171"/>
      <c r="C36" s="171"/>
      <c r="D36" s="84" t="s">
        <v>5</v>
      </c>
      <c r="E36" s="171"/>
      <c r="F36" s="171"/>
    </row>
    <row r="37" spans="1:6" ht="24.95" customHeight="1" x14ac:dyDescent="0.25">
      <c r="A37" s="123" t="s">
        <v>6</v>
      </c>
      <c r="B37" s="171"/>
      <c r="C37" s="171"/>
      <c r="D37" s="84" t="s">
        <v>7</v>
      </c>
      <c r="E37" s="171"/>
      <c r="F37" s="171"/>
    </row>
    <row r="38" spans="1:6" ht="24.95" customHeight="1" x14ac:dyDescent="0.25">
      <c r="A38" s="123" t="s">
        <v>4</v>
      </c>
      <c r="B38" s="178"/>
      <c r="C38" s="178"/>
      <c r="D38" s="84" t="s">
        <v>8</v>
      </c>
      <c r="E38" s="171"/>
      <c r="F38" s="171"/>
    </row>
    <row r="39" spans="1:6" ht="24.95" customHeight="1" x14ac:dyDescent="0.25">
      <c r="A39" s="123" t="s">
        <v>84</v>
      </c>
      <c r="B39" s="171"/>
      <c r="C39" s="171"/>
      <c r="D39" s="84" t="s">
        <v>5</v>
      </c>
      <c r="E39" s="171"/>
      <c r="F39" s="171"/>
    </row>
    <row r="40" spans="1:6" s="30" customFormat="1" ht="24.95" customHeight="1" x14ac:dyDescent="0.25">
      <c r="A40" s="123" t="s">
        <v>9</v>
      </c>
      <c r="B40" s="171"/>
      <c r="C40" s="171"/>
      <c r="D40" s="84" t="s">
        <v>10</v>
      </c>
      <c r="E40" s="171"/>
      <c r="F40" s="171"/>
    </row>
    <row r="41" spans="1:6" ht="20.100000000000001" customHeight="1" x14ac:dyDescent="0.25">
      <c r="A41" s="172" t="s">
        <v>237</v>
      </c>
      <c r="B41" s="173"/>
      <c r="C41" s="173"/>
      <c r="D41" s="173"/>
      <c r="E41" s="173"/>
      <c r="F41" s="174"/>
    </row>
    <row r="42" spans="1:6" ht="35.1" customHeight="1" x14ac:dyDescent="0.25">
      <c r="A42" s="241" t="s">
        <v>274</v>
      </c>
      <c r="B42" s="242"/>
      <c r="C42" s="242"/>
      <c r="D42" s="242"/>
      <c r="E42" s="242"/>
      <c r="F42" s="243"/>
    </row>
    <row r="43" spans="1:6" ht="20.100000000000001" customHeight="1" x14ac:dyDescent="0.25">
      <c r="A43" s="166" t="s">
        <v>11</v>
      </c>
      <c r="B43" s="167"/>
      <c r="C43" s="167"/>
      <c r="D43" s="167"/>
      <c r="E43" s="167"/>
      <c r="F43" s="168"/>
    </row>
    <row r="44" spans="1:6" ht="20.100000000000001" customHeight="1" x14ac:dyDescent="0.25">
      <c r="A44" s="191"/>
      <c r="B44" s="191"/>
      <c r="C44" s="89">
        <v>3</v>
      </c>
      <c r="D44" s="72" t="s">
        <v>13</v>
      </c>
      <c r="E44" s="87">
        <v>0</v>
      </c>
      <c r="F44" s="1">
        <f>C44*E44</f>
        <v>0</v>
      </c>
    </row>
    <row r="45" spans="1:6" s="34" customFormat="1" ht="20.100000000000001" customHeight="1" x14ac:dyDescent="0.2">
      <c r="A45" s="244" t="s">
        <v>134</v>
      </c>
      <c r="B45" s="244"/>
      <c r="C45" s="13"/>
      <c r="D45" s="14"/>
      <c r="E45" s="2"/>
      <c r="F45" s="42"/>
    </row>
    <row r="46" spans="1:6" ht="20.100000000000001" customHeight="1" x14ac:dyDescent="0.25">
      <c r="A46" s="8"/>
      <c r="B46" s="163" t="s">
        <v>85</v>
      </c>
      <c r="C46" s="192"/>
      <c r="D46" s="192"/>
      <c r="E46" s="193"/>
      <c r="F46" s="1">
        <f>SUM(F44:F44)</f>
        <v>0</v>
      </c>
    </row>
    <row r="47" spans="1:6" s="39" customFormat="1" ht="20.100000000000001" customHeight="1" x14ac:dyDescent="0.25">
      <c r="A47" s="62"/>
      <c r="B47" s="63"/>
      <c r="C47" s="64"/>
      <c r="D47" s="143" t="s">
        <v>137</v>
      </c>
      <c r="E47" s="144"/>
      <c r="F47" s="131">
        <f>F46*0.045</f>
        <v>0</v>
      </c>
    </row>
    <row r="48" spans="1:6" ht="20.100000000000001" customHeight="1" x14ac:dyDescent="0.25">
      <c r="A48" s="12"/>
      <c r="B48" s="154" t="s">
        <v>49</v>
      </c>
      <c r="C48" s="155"/>
      <c r="D48" s="155"/>
      <c r="E48" s="155"/>
      <c r="F48" s="128">
        <f>F46+F47</f>
        <v>0</v>
      </c>
    </row>
    <row r="49" spans="1:13" s="30" customFormat="1" ht="20.100000000000001" customHeight="1" x14ac:dyDescent="0.25">
      <c r="A49" s="35"/>
      <c r="B49" s="36"/>
      <c r="C49" s="37"/>
      <c r="D49" s="156" t="s">
        <v>50</v>
      </c>
      <c r="E49" s="157"/>
      <c r="F49" s="1">
        <f>F48*0.13</f>
        <v>0</v>
      </c>
    </row>
    <row r="50" spans="1:13" ht="20.100000000000001" customHeight="1" x14ac:dyDescent="0.25">
      <c r="A50" s="12"/>
      <c r="B50" s="154" t="s">
        <v>135</v>
      </c>
      <c r="C50" s="155"/>
      <c r="D50" s="155"/>
      <c r="E50" s="155"/>
      <c r="F50" s="1">
        <f>F48+F49</f>
        <v>0</v>
      </c>
    </row>
    <row r="51" spans="1:13" ht="20.100000000000001" customHeight="1" x14ac:dyDescent="0.25">
      <c r="A51" s="12"/>
      <c r="B51" s="154" t="s">
        <v>136</v>
      </c>
      <c r="C51" s="155"/>
      <c r="D51" s="155"/>
      <c r="E51" s="155"/>
      <c r="F51" s="133">
        <f>'Addendum-Open Space'!J25</f>
        <v>0</v>
      </c>
    </row>
    <row r="52" spans="1:13" ht="20.100000000000001" customHeight="1" x14ac:dyDescent="0.25">
      <c r="A52" s="12"/>
      <c r="B52" s="154" t="s">
        <v>51</v>
      </c>
      <c r="C52" s="155"/>
      <c r="D52" s="155"/>
      <c r="E52" s="155"/>
      <c r="F52" s="128">
        <f>F50+F51</f>
        <v>0</v>
      </c>
    </row>
    <row r="56" spans="1:13" ht="20.100000000000001" customHeight="1" x14ac:dyDescent="0.25">
      <c r="A56" s="71"/>
      <c r="B56" s="71"/>
      <c r="C56" s="71"/>
      <c r="D56" s="23"/>
      <c r="E56" s="23"/>
      <c r="F56" s="23"/>
    </row>
    <row r="57" spans="1:13" ht="19.899999999999999" customHeight="1" x14ac:dyDescent="0.25">
      <c r="A57" s="145" t="s">
        <v>52</v>
      </c>
      <c r="B57" s="145"/>
      <c r="C57" s="145"/>
      <c r="D57" s="75"/>
    </row>
    <row r="58" spans="1:13" ht="20.100000000000001" customHeight="1" x14ac:dyDescent="0.25">
      <c r="A58" s="147" t="s">
        <v>273</v>
      </c>
      <c r="B58" s="147"/>
      <c r="C58" s="147"/>
      <c r="D58" s="147"/>
    </row>
    <row r="59" spans="1:13" ht="15.75" customHeight="1" x14ac:dyDescent="0.25">
      <c r="A59" s="179" t="s">
        <v>138</v>
      </c>
      <c r="B59" s="180"/>
      <c r="C59" s="180"/>
      <c r="D59" s="180"/>
      <c r="E59" s="180"/>
      <c r="F59" s="181"/>
      <c r="K59" s="28"/>
      <c r="L59" s="29"/>
      <c r="M59" s="29"/>
    </row>
    <row r="60" spans="1:13" ht="15.75" customHeight="1" x14ac:dyDescent="0.25">
      <c r="A60" s="182" t="s">
        <v>139</v>
      </c>
      <c r="B60" s="183"/>
      <c r="C60" s="183"/>
      <c r="D60" s="183"/>
      <c r="E60" s="183"/>
      <c r="F60" s="184"/>
    </row>
    <row r="61" spans="1:13" ht="15.75" customHeight="1" x14ac:dyDescent="0.25">
      <c r="A61" s="185" t="s">
        <v>240</v>
      </c>
      <c r="B61" s="186"/>
      <c r="C61" s="186"/>
      <c r="D61" s="186"/>
      <c r="E61" s="186"/>
      <c r="F61" s="187"/>
    </row>
    <row r="62" spans="1:13" ht="35.1" customHeight="1" x14ac:dyDescent="0.25">
      <c r="A62" s="84" t="s">
        <v>2</v>
      </c>
      <c r="B62" s="171"/>
      <c r="C62" s="171"/>
      <c r="D62" s="85" t="s">
        <v>83</v>
      </c>
      <c r="E62" s="188"/>
      <c r="F62" s="189"/>
    </row>
    <row r="63" spans="1:13" ht="24.95" customHeight="1" x14ac:dyDescent="0.25">
      <c r="A63" s="84" t="s">
        <v>3</v>
      </c>
      <c r="B63" s="171"/>
      <c r="C63" s="171"/>
      <c r="D63" s="171"/>
      <c r="E63" s="171"/>
      <c r="F63" s="171"/>
    </row>
    <row r="64" spans="1:13" ht="24.95" customHeight="1" x14ac:dyDescent="0.25">
      <c r="A64" s="84" t="s">
        <v>4</v>
      </c>
      <c r="B64" s="171"/>
      <c r="C64" s="171"/>
      <c r="D64" s="171"/>
      <c r="E64" s="171"/>
      <c r="F64" s="171"/>
    </row>
    <row r="65" spans="1:6" ht="24.95" customHeight="1" x14ac:dyDescent="0.25">
      <c r="A65" s="123" t="s">
        <v>84</v>
      </c>
      <c r="B65" s="171"/>
      <c r="C65" s="171"/>
      <c r="D65" s="84" t="s">
        <v>5</v>
      </c>
      <c r="E65" s="171"/>
      <c r="F65" s="171"/>
    </row>
    <row r="66" spans="1:6" ht="24.95" customHeight="1" x14ac:dyDescent="0.25">
      <c r="A66" s="123" t="s">
        <v>6</v>
      </c>
      <c r="B66" s="171"/>
      <c r="C66" s="171"/>
      <c r="D66" s="84" t="s">
        <v>7</v>
      </c>
      <c r="E66" s="171"/>
      <c r="F66" s="171"/>
    </row>
    <row r="67" spans="1:6" ht="24.95" customHeight="1" x14ac:dyDescent="0.25">
      <c r="A67" s="123" t="s">
        <v>4</v>
      </c>
      <c r="B67" s="178"/>
      <c r="C67" s="178"/>
      <c r="D67" s="84" t="s">
        <v>8</v>
      </c>
      <c r="E67" s="171"/>
      <c r="F67" s="171"/>
    </row>
    <row r="68" spans="1:6" ht="24.95" customHeight="1" x14ac:dyDescent="0.25">
      <c r="A68" s="123" t="s">
        <v>84</v>
      </c>
      <c r="B68" s="171"/>
      <c r="C68" s="171"/>
      <c r="D68" s="84" t="s">
        <v>5</v>
      </c>
      <c r="E68" s="171"/>
      <c r="F68" s="171"/>
    </row>
    <row r="69" spans="1:6" ht="24.95" customHeight="1" x14ac:dyDescent="0.25">
      <c r="A69" s="123" t="s">
        <v>9</v>
      </c>
      <c r="B69" s="171"/>
      <c r="C69" s="171"/>
      <c r="D69" s="84" t="s">
        <v>10</v>
      </c>
      <c r="E69" s="171"/>
      <c r="F69" s="171"/>
    </row>
    <row r="70" spans="1:6" ht="20.100000000000001" customHeight="1" x14ac:dyDescent="0.25">
      <c r="A70" s="172" t="s">
        <v>237</v>
      </c>
      <c r="B70" s="173"/>
      <c r="C70" s="173"/>
      <c r="D70" s="173"/>
      <c r="E70" s="173"/>
      <c r="F70" s="174"/>
    </row>
    <row r="71" spans="1:6" ht="35.1" customHeight="1" x14ac:dyDescent="0.25">
      <c r="A71" s="241" t="s">
        <v>275</v>
      </c>
      <c r="B71" s="242"/>
      <c r="C71" s="242"/>
      <c r="D71" s="242"/>
      <c r="E71" s="242"/>
      <c r="F71" s="243"/>
    </row>
    <row r="72" spans="1:6" ht="20.100000000000001" customHeight="1" x14ac:dyDescent="0.25">
      <c r="A72" s="166" t="s">
        <v>11</v>
      </c>
      <c r="B72" s="167"/>
      <c r="C72" s="167"/>
      <c r="D72" s="167"/>
      <c r="E72" s="167"/>
      <c r="F72" s="168"/>
    </row>
    <row r="73" spans="1:6" ht="20.100000000000001" customHeight="1" x14ac:dyDescent="0.25">
      <c r="A73" s="148" t="s">
        <v>140</v>
      </c>
      <c r="B73" s="148"/>
      <c r="C73" s="31"/>
      <c r="D73" s="72" t="s">
        <v>13</v>
      </c>
      <c r="E73" s="98">
        <v>0</v>
      </c>
      <c r="F73" s="97">
        <f>C73*E73</f>
        <v>0</v>
      </c>
    </row>
    <row r="74" spans="1:6" ht="20.100000000000001" customHeight="1" x14ac:dyDescent="0.25">
      <c r="A74" s="151" t="s">
        <v>15</v>
      </c>
      <c r="B74" s="151"/>
      <c r="C74" s="31"/>
      <c r="D74" s="72" t="s">
        <v>14</v>
      </c>
      <c r="E74" s="104">
        <v>2</v>
      </c>
      <c r="F74" s="97">
        <f t="shared" ref="F74:F75" si="1">C74*E74</f>
        <v>0</v>
      </c>
    </row>
    <row r="75" spans="1:6" ht="20.100000000000001" customHeight="1" x14ac:dyDescent="0.25">
      <c r="A75" s="151" t="s">
        <v>16</v>
      </c>
      <c r="B75" s="151"/>
      <c r="C75" s="31"/>
      <c r="D75" s="72" t="s">
        <v>17</v>
      </c>
      <c r="E75" s="104">
        <v>7.5</v>
      </c>
      <c r="F75" s="97">
        <f t="shared" si="1"/>
        <v>0</v>
      </c>
    </row>
    <row r="76" spans="1:6" s="39" customFormat="1" ht="20.100000000000001" customHeight="1" x14ac:dyDescent="0.25">
      <c r="A76" s="148" t="s">
        <v>141</v>
      </c>
      <c r="B76" s="148"/>
      <c r="C76" s="31"/>
      <c r="D76" s="72" t="s">
        <v>13</v>
      </c>
      <c r="E76" s="98">
        <v>0</v>
      </c>
      <c r="F76" s="97">
        <f t="shared" ref="F76:F81" si="2">C76*E76</f>
        <v>0</v>
      </c>
    </row>
    <row r="77" spans="1:6" ht="20.100000000000001" customHeight="1" x14ac:dyDescent="0.25">
      <c r="A77" s="151" t="s">
        <v>150</v>
      </c>
      <c r="B77" s="151"/>
      <c r="C77" s="31"/>
      <c r="D77" s="72" t="s">
        <v>14</v>
      </c>
      <c r="E77" s="104">
        <v>4.5</v>
      </c>
      <c r="F77" s="97">
        <f t="shared" si="2"/>
        <v>0</v>
      </c>
    </row>
    <row r="78" spans="1:6" ht="20.100000000000001" customHeight="1" x14ac:dyDescent="0.25">
      <c r="A78" s="151" t="s">
        <v>147</v>
      </c>
      <c r="B78" s="151"/>
      <c r="C78" s="31"/>
      <c r="D78" s="72" t="s">
        <v>14</v>
      </c>
      <c r="E78" s="104">
        <v>7.5</v>
      </c>
      <c r="F78" s="97">
        <f t="shared" si="2"/>
        <v>0</v>
      </c>
    </row>
    <row r="79" spans="1:6" ht="20.100000000000001" customHeight="1" x14ac:dyDescent="0.25">
      <c r="A79" s="151" t="s">
        <v>148</v>
      </c>
      <c r="B79" s="151"/>
      <c r="C79" s="31"/>
      <c r="D79" s="72" t="s">
        <v>14</v>
      </c>
      <c r="E79" s="104">
        <v>4</v>
      </c>
      <c r="F79" s="97">
        <f t="shared" si="2"/>
        <v>0</v>
      </c>
    </row>
    <row r="80" spans="1:6" ht="20.100000000000001" customHeight="1" x14ac:dyDescent="0.25">
      <c r="A80" s="151" t="s">
        <v>149</v>
      </c>
      <c r="B80" s="151"/>
      <c r="C80" s="31"/>
      <c r="D80" s="72" t="s">
        <v>14</v>
      </c>
      <c r="E80" s="104">
        <v>2</v>
      </c>
      <c r="F80" s="97">
        <f t="shared" si="2"/>
        <v>0</v>
      </c>
    </row>
    <row r="81" spans="1:6" s="39" customFormat="1" ht="20.100000000000001" customHeight="1" x14ac:dyDescent="0.25">
      <c r="A81" s="148" t="s">
        <v>142</v>
      </c>
      <c r="B81" s="148"/>
      <c r="C81" s="31"/>
      <c r="D81" s="72" t="s">
        <v>14</v>
      </c>
      <c r="E81" s="104">
        <v>85</v>
      </c>
      <c r="F81" s="97">
        <f t="shared" si="2"/>
        <v>0</v>
      </c>
    </row>
    <row r="82" spans="1:6" ht="20.100000000000001" customHeight="1" x14ac:dyDescent="0.25">
      <c r="A82" s="151" t="s">
        <v>143</v>
      </c>
      <c r="B82" s="151"/>
      <c r="C82" s="31"/>
      <c r="D82" s="72" t="s">
        <v>14</v>
      </c>
      <c r="E82" s="104">
        <v>240</v>
      </c>
      <c r="F82" s="97">
        <f t="shared" ref="F82:F91" si="3">C82*E82</f>
        <v>0</v>
      </c>
    </row>
    <row r="83" spans="1:6" ht="20.100000000000001" customHeight="1" x14ac:dyDescent="0.25">
      <c r="A83" s="151" t="s">
        <v>89</v>
      </c>
      <c r="B83" s="151"/>
      <c r="C83" s="31"/>
      <c r="D83" s="72" t="s">
        <v>14</v>
      </c>
      <c r="E83" s="104">
        <v>165</v>
      </c>
      <c r="F83" s="97">
        <f t="shared" si="3"/>
        <v>0</v>
      </c>
    </row>
    <row r="84" spans="1:6" ht="20.100000000000001" customHeight="1" x14ac:dyDescent="0.25">
      <c r="A84" s="151" t="s">
        <v>217</v>
      </c>
      <c r="B84" s="151"/>
      <c r="C84" s="31"/>
      <c r="D84" s="72" t="s">
        <v>14</v>
      </c>
      <c r="E84" s="104">
        <v>50</v>
      </c>
      <c r="F84" s="97">
        <f t="shared" si="3"/>
        <v>0</v>
      </c>
    </row>
    <row r="85" spans="1:6" ht="24.95" customHeight="1" x14ac:dyDescent="0.25">
      <c r="A85" s="148" t="s">
        <v>144</v>
      </c>
      <c r="B85" s="148"/>
      <c r="C85" s="31"/>
      <c r="D85" s="72" t="s">
        <v>13</v>
      </c>
      <c r="E85" s="98">
        <v>0</v>
      </c>
      <c r="F85" s="97">
        <f t="shared" si="3"/>
        <v>0</v>
      </c>
    </row>
    <row r="86" spans="1:6" ht="20.100000000000001" customHeight="1" x14ac:dyDescent="0.25">
      <c r="A86" s="209" t="s">
        <v>145</v>
      </c>
      <c r="B86" s="209"/>
      <c r="C86" s="44"/>
      <c r="D86" s="73" t="s">
        <v>22</v>
      </c>
      <c r="E86" s="105">
        <v>7000</v>
      </c>
      <c r="F86" s="106">
        <f t="shared" si="3"/>
        <v>0</v>
      </c>
    </row>
    <row r="87" spans="1:6" ht="20.100000000000001" customHeight="1" x14ac:dyDescent="0.25">
      <c r="A87" s="151" t="s">
        <v>146</v>
      </c>
      <c r="B87" s="151"/>
      <c r="C87" s="31"/>
      <c r="D87" s="72" t="s">
        <v>13</v>
      </c>
      <c r="E87" s="98">
        <v>0</v>
      </c>
      <c r="F87" s="97">
        <f t="shared" si="3"/>
        <v>0</v>
      </c>
    </row>
    <row r="88" spans="1:6" ht="24.95" customHeight="1" x14ac:dyDescent="0.25">
      <c r="A88" s="148" t="s">
        <v>151</v>
      </c>
      <c r="B88" s="148"/>
      <c r="C88" s="31"/>
      <c r="D88" s="72" t="s">
        <v>14</v>
      </c>
      <c r="E88" s="104">
        <v>100</v>
      </c>
      <c r="F88" s="97">
        <f t="shared" si="3"/>
        <v>0</v>
      </c>
    </row>
    <row r="89" spans="1:6" ht="20.100000000000001" customHeight="1" x14ac:dyDescent="0.25">
      <c r="A89" s="148" t="s">
        <v>155</v>
      </c>
      <c r="B89" s="148"/>
      <c r="C89" s="31"/>
      <c r="D89" s="72" t="s">
        <v>14</v>
      </c>
      <c r="E89" s="104">
        <v>65</v>
      </c>
      <c r="F89" s="97">
        <f t="shared" ref="F89" si="4">C89*E89</f>
        <v>0</v>
      </c>
    </row>
    <row r="90" spans="1:6" ht="20.100000000000001" customHeight="1" x14ac:dyDescent="0.25">
      <c r="A90" s="151" t="s">
        <v>152</v>
      </c>
      <c r="B90" s="151"/>
      <c r="C90" s="31"/>
      <c r="D90" s="72" t="s">
        <v>12</v>
      </c>
      <c r="E90" s="104">
        <v>145</v>
      </c>
      <c r="F90" s="97">
        <f t="shared" si="3"/>
        <v>0</v>
      </c>
    </row>
    <row r="91" spans="1:6" ht="24.95" customHeight="1" x14ac:dyDescent="0.25">
      <c r="A91" s="148" t="s">
        <v>154</v>
      </c>
      <c r="B91" s="148"/>
      <c r="C91" s="31"/>
      <c r="D91" s="72" t="s">
        <v>22</v>
      </c>
      <c r="E91" s="104">
        <v>95</v>
      </c>
      <c r="F91" s="97">
        <f t="shared" si="3"/>
        <v>0</v>
      </c>
    </row>
    <row r="92" spans="1:6" ht="24.95" customHeight="1" x14ac:dyDescent="0.25">
      <c r="A92" s="148" t="s">
        <v>159</v>
      </c>
      <c r="B92" s="148"/>
      <c r="C92" s="31"/>
      <c r="D92" s="72" t="s">
        <v>22</v>
      </c>
      <c r="E92" s="104">
        <v>1200</v>
      </c>
      <c r="F92" s="97">
        <f t="shared" ref="F92:F95" si="5">C92*E92</f>
        <v>0</v>
      </c>
    </row>
    <row r="93" spans="1:6" ht="24.95" customHeight="1" x14ac:dyDescent="0.25">
      <c r="A93" s="148" t="s">
        <v>158</v>
      </c>
      <c r="B93" s="148"/>
      <c r="C93" s="31"/>
      <c r="D93" s="72" t="s">
        <v>22</v>
      </c>
      <c r="E93" s="104">
        <v>1200</v>
      </c>
      <c r="F93" s="97">
        <f t="shared" si="5"/>
        <v>0</v>
      </c>
    </row>
    <row r="94" spans="1:6" ht="24.95" customHeight="1" x14ac:dyDescent="0.25">
      <c r="A94" s="148" t="s">
        <v>157</v>
      </c>
      <c r="B94" s="148"/>
      <c r="C94" s="31"/>
      <c r="D94" s="72" t="s">
        <v>22</v>
      </c>
      <c r="E94" s="104">
        <v>1200</v>
      </c>
      <c r="F94" s="97">
        <f t="shared" si="5"/>
        <v>0</v>
      </c>
    </row>
    <row r="95" spans="1:6" ht="24.95" customHeight="1" x14ac:dyDescent="0.25">
      <c r="A95" s="148" t="s">
        <v>156</v>
      </c>
      <c r="B95" s="148"/>
      <c r="C95" s="31"/>
      <c r="D95" s="72" t="s">
        <v>22</v>
      </c>
      <c r="E95" s="104">
        <v>1200</v>
      </c>
      <c r="F95" s="97">
        <f t="shared" si="5"/>
        <v>0</v>
      </c>
    </row>
    <row r="96" spans="1:6" ht="20.100000000000001" customHeight="1" x14ac:dyDescent="0.25">
      <c r="A96" s="244" t="s">
        <v>153</v>
      </c>
      <c r="B96" s="244"/>
      <c r="C96" s="14"/>
      <c r="D96" s="14"/>
      <c r="E96" s="43"/>
      <c r="F96" s="107"/>
    </row>
    <row r="97" spans="1:6" ht="20.100000000000001" customHeight="1" x14ac:dyDescent="0.25">
      <c r="A97" s="3"/>
      <c r="B97" s="4"/>
      <c r="C97" s="163" t="s">
        <v>85</v>
      </c>
      <c r="D97" s="163"/>
      <c r="E97" s="164"/>
      <c r="F97" s="24">
        <f>SUM(F73:F95)</f>
        <v>0</v>
      </c>
    </row>
    <row r="98" spans="1:6" s="34" customFormat="1" ht="20.100000000000001" customHeight="1" x14ac:dyDescent="0.25">
      <c r="A98" s="25"/>
      <c r="B98" s="26"/>
      <c r="C98" s="20"/>
      <c r="D98" s="20"/>
      <c r="E98" s="20"/>
      <c r="F98" s="27"/>
    </row>
    <row r="99" spans="1:6" s="34" customFormat="1" ht="20.100000000000001" customHeight="1" x14ac:dyDescent="0.2">
      <c r="A99" s="130" t="s">
        <v>19</v>
      </c>
      <c r="B99" s="6"/>
      <c r="C99" s="6"/>
      <c r="D99" s="6"/>
      <c r="E99" s="6"/>
      <c r="F99" s="7"/>
    </row>
    <row r="100" spans="1:6" s="34" customFormat="1" ht="24" customHeight="1" x14ac:dyDescent="0.2">
      <c r="A100" s="200" t="s">
        <v>21</v>
      </c>
      <c r="B100" s="201"/>
      <c r="C100" s="202"/>
      <c r="D100" s="202"/>
      <c r="E100" s="202"/>
      <c r="F100" s="202"/>
    </row>
    <row r="101" spans="1:6" s="34" customFormat="1" ht="24" customHeight="1" x14ac:dyDescent="0.2">
      <c r="A101" s="245" t="s">
        <v>160</v>
      </c>
      <c r="B101" s="151"/>
      <c r="C101" s="31"/>
      <c r="D101" s="32" t="s">
        <v>22</v>
      </c>
      <c r="E101" s="32">
        <v>830</v>
      </c>
      <c r="F101" s="124">
        <f>C101*E101</f>
        <v>0</v>
      </c>
    </row>
    <row r="102" spans="1:6" s="34" customFormat="1" ht="24" customHeight="1" x14ac:dyDescent="0.2">
      <c r="A102" s="152" t="s">
        <v>23</v>
      </c>
      <c r="B102" s="165"/>
      <c r="C102" s="31"/>
      <c r="D102" s="32" t="s">
        <v>22</v>
      </c>
      <c r="E102" s="33">
        <v>650</v>
      </c>
      <c r="F102" s="124">
        <f t="shared" ref="F102:F106" si="6">C102*E102</f>
        <v>0</v>
      </c>
    </row>
    <row r="103" spans="1:6" s="34" customFormat="1" ht="24" customHeight="1" x14ac:dyDescent="0.2">
      <c r="A103" s="152" t="s">
        <v>161</v>
      </c>
      <c r="B103" s="165"/>
      <c r="C103" s="31"/>
      <c r="D103" s="32" t="s">
        <v>22</v>
      </c>
      <c r="E103" s="33">
        <v>550</v>
      </c>
      <c r="F103" s="124">
        <f t="shared" si="6"/>
        <v>0</v>
      </c>
    </row>
    <row r="104" spans="1:6" s="34" customFormat="1" ht="24" customHeight="1" x14ac:dyDescent="0.2">
      <c r="A104" s="190" t="s">
        <v>30</v>
      </c>
      <c r="B104" s="151"/>
      <c r="C104" s="197"/>
      <c r="D104" s="197"/>
      <c r="E104" s="197"/>
      <c r="F104" s="197"/>
    </row>
    <row r="105" spans="1:6" s="34" customFormat="1" ht="24" customHeight="1" x14ac:dyDescent="0.2">
      <c r="A105" s="152" t="s">
        <v>218</v>
      </c>
      <c r="B105" s="153"/>
      <c r="C105" s="31"/>
      <c r="D105" s="32" t="s">
        <v>22</v>
      </c>
      <c r="E105" s="33">
        <v>600</v>
      </c>
      <c r="F105" s="124">
        <f t="shared" si="6"/>
        <v>0</v>
      </c>
    </row>
    <row r="106" spans="1:6" s="34" customFormat="1" ht="24" customHeight="1" x14ac:dyDescent="0.2">
      <c r="A106" s="152" t="s">
        <v>27</v>
      </c>
      <c r="B106" s="165"/>
      <c r="C106" s="31"/>
      <c r="D106" s="32" t="s">
        <v>22</v>
      </c>
      <c r="E106" s="33">
        <v>550</v>
      </c>
      <c r="F106" s="124">
        <f t="shared" si="6"/>
        <v>0</v>
      </c>
    </row>
    <row r="107" spans="1:6" s="34" customFormat="1" ht="24" customHeight="1" x14ac:dyDescent="0.2">
      <c r="A107" s="152" t="s">
        <v>165</v>
      </c>
      <c r="B107" s="165"/>
      <c r="C107" s="31"/>
      <c r="D107" s="32" t="s">
        <v>22</v>
      </c>
      <c r="E107" s="33">
        <v>450</v>
      </c>
      <c r="F107" s="124">
        <f>C107*E107</f>
        <v>0</v>
      </c>
    </row>
    <row r="108" spans="1:6" s="34" customFormat="1" ht="24" customHeight="1" x14ac:dyDescent="0.2">
      <c r="A108" s="190" t="s">
        <v>31</v>
      </c>
      <c r="B108" s="151"/>
      <c r="C108" s="194"/>
      <c r="D108" s="195"/>
      <c r="E108" s="195"/>
      <c r="F108" s="196"/>
    </row>
    <row r="109" spans="1:6" s="34" customFormat="1" ht="24" customHeight="1" x14ac:dyDescent="0.2">
      <c r="A109" s="152" t="s">
        <v>162</v>
      </c>
      <c r="B109" s="165"/>
      <c r="C109" s="31"/>
      <c r="D109" s="32" t="s">
        <v>22</v>
      </c>
      <c r="E109" s="33">
        <v>75</v>
      </c>
      <c r="F109" s="124">
        <f>C109*E109</f>
        <v>0</v>
      </c>
    </row>
    <row r="110" spans="1:6" s="34" customFormat="1" ht="24" customHeight="1" x14ac:dyDescent="0.2">
      <c r="A110" s="152" t="s">
        <v>163</v>
      </c>
      <c r="B110" s="165"/>
      <c r="C110" s="31"/>
      <c r="D110" s="32" t="s">
        <v>22</v>
      </c>
      <c r="E110" s="33">
        <v>60</v>
      </c>
      <c r="F110" s="124">
        <f>C110*E110</f>
        <v>0</v>
      </c>
    </row>
    <row r="111" spans="1:6" s="34" customFormat="1" ht="24" customHeight="1" x14ac:dyDescent="0.2">
      <c r="A111" s="152" t="s">
        <v>32</v>
      </c>
      <c r="B111" s="165"/>
      <c r="C111" s="31"/>
      <c r="D111" s="32" t="s">
        <v>22</v>
      </c>
      <c r="E111" s="33">
        <v>50</v>
      </c>
      <c r="F111" s="124">
        <f t="shared" ref="F111" si="7">C111*E111</f>
        <v>0</v>
      </c>
    </row>
    <row r="112" spans="1:6" s="34" customFormat="1" ht="24" customHeight="1" x14ac:dyDescent="0.2">
      <c r="A112" s="190" t="s">
        <v>164</v>
      </c>
      <c r="B112" s="151"/>
      <c r="C112" s="194"/>
      <c r="D112" s="195"/>
      <c r="E112" s="195"/>
      <c r="F112" s="196"/>
    </row>
    <row r="113" spans="1:6" s="34" customFormat="1" ht="24" customHeight="1" x14ac:dyDescent="0.2">
      <c r="A113" s="152" t="s">
        <v>255</v>
      </c>
      <c r="B113" s="165"/>
      <c r="C113" s="31"/>
      <c r="D113" s="32" t="s">
        <v>22</v>
      </c>
      <c r="E113" s="33">
        <v>75</v>
      </c>
      <c r="F113" s="124">
        <f>C113*E113</f>
        <v>0</v>
      </c>
    </row>
    <row r="114" spans="1:6" s="34" customFormat="1" ht="24" customHeight="1" x14ac:dyDescent="0.2">
      <c r="A114" s="152" t="s">
        <v>256</v>
      </c>
      <c r="B114" s="165"/>
      <c r="C114" s="31"/>
      <c r="D114" s="32" t="s">
        <v>22</v>
      </c>
      <c r="E114" s="33">
        <v>60</v>
      </c>
      <c r="F114" s="124">
        <f t="shared" ref="F114:F115" si="8">C114*E114</f>
        <v>0</v>
      </c>
    </row>
    <row r="115" spans="1:6" s="34" customFormat="1" ht="24" customHeight="1" x14ac:dyDescent="0.2">
      <c r="A115" s="190" t="s">
        <v>130</v>
      </c>
      <c r="B115" s="151"/>
      <c r="C115" s="31"/>
      <c r="D115" s="32" t="s">
        <v>22</v>
      </c>
      <c r="E115" s="33">
        <v>25</v>
      </c>
      <c r="F115" s="124">
        <f t="shared" si="8"/>
        <v>0</v>
      </c>
    </row>
    <row r="116" spans="1:6" s="34" customFormat="1" ht="20.100000000000001" customHeight="1" x14ac:dyDescent="0.2">
      <c r="A116" s="239" t="s">
        <v>153</v>
      </c>
      <c r="B116" s="239"/>
      <c r="C116" s="14"/>
      <c r="D116" s="14"/>
      <c r="E116" s="43"/>
      <c r="F116" s="108"/>
    </row>
    <row r="117" spans="1:6" ht="20.100000000000001" customHeight="1" x14ac:dyDescent="0.25">
      <c r="A117" s="3"/>
      <c r="B117" s="4"/>
      <c r="C117" s="163" t="s">
        <v>40</v>
      </c>
      <c r="D117" s="163"/>
      <c r="E117" s="164"/>
      <c r="F117" s="1">
        <f>SUM(F100:F115)</f>
        <v>0</v>
      </c>
    </row>
    <row r="118" spans="1:6" s="30" customFormat="1" ht="20.100000000000001" customHeight="1" x14ac:dyDescent="0.25">
      <c r="A118" s="3"/>
      <c r="B118" s="4"/>
      <c r="C118" s="57"/>
      <c r="D118" s="57"/>
      <c r="E118" s="57"/>
      <c r="F118" s="18"/>
    </row>
    <row r="119" spans="1:6" ht="20.100000000000001" customHeight="1" x14ac:dyDescent="0.25">
      <c r="A119" s="130" t="s">
        <v>41</v>
      </c>
      <c r="B119" s="6"/>
      <c r="C119" s="6"/>
      <c r="D119" s="6"/>
      <c r="E119" s="6"/>
      <c r="F119" s="7"/>
    </row>
    <row r="120" spans="1:6" s="34" customFormat="1" ht="20.100000000000001" customHeight="1" x14ac:dyDescent="0.2">
      <c r="A120" s="209" t="s">
        <v>86</v>
      </c>
      <c r="B120" s="209"/>
      <c r="C120" s="44"/>
      <c r="D120" s="103" t="s">
        <v>22</v>
      </c>
      <c r="E120" s="105">
        <v>3000</v>
      </c>
      <c r="F120" s="124">
        <f t="shared" ref="F120:F131" si="9">C120*E120</f>
        <v>0</v>
      </c>
    </row>
    <row r="121" spans="1:6" s="34" customFormat="1" ht="20.100000000000001" customHeight="1" x14ac:dyDescent="0.2">
      <c r="A121" s="209" t="s">
        <v>178</v>
      </c>
      <c r="B121" s="209"/>
      <c r="C121" s="44"/>
      <c r="D121" s="103" t="s">
        <v>22</v>
      </c>
      <c r="E121" s="105">
        <v>1500</v>
      </c>
      <c r="F121" s="124">
        <f t="shared" si="9"/>
        <v>0</v>
      </c>
    </row>
    <row r="122" spans="1:6" s="34" customFormat="1" ht="20.100000000000001" customHeight="1" x14ac:dyDescent="0.2">
      <c r="A122" s="209" t="s">
        <v>179</v>
      </c>
      <c r="B122" s="209"/>
      <c r="C122" s="44"/>
      <c r="D122" s="103" t="s">
        <v>22</v>
      </c>
      <c r="E122" s="105">
        <v>1250</v>
      </c>
      <c r="F122" s="124">
        <f t="shared" si="9"/>
        <v>0</v>
      </c>
    </row>
    <row r="123" spans="1:6" s="34" customFormat="1" ht="20.100000000000001" customHeight="1" x14ac:dyDescent="0.2">
      <c r="A123" s="209" t="s">
        <v>262</v>
      </c>
      <c r="B123" s="209"/>
      <c r="C123" s="44"/>
      <c r="D123" s="103" t="s">
        <v>22</v>
      </c>
      <c r="E123" s="105">
        <v>3500</v>
      </c>
      <c r="F123" s="124">
        <f t="shared" si="9"/>
        <v>0</v>
      </c>
    </row>
    <row r="124" spans="1:6" s="34" customFormat="1" ht="20.100000000000001" customHeight="1" x14ac:dyDescent="0.2">
      <c r="A124" s="151" t="s">
        <v>180</v>
      </c>
      <c r="B124" s="151"/>
      <c r="C124" s="31"/>
      <c r="D124" s="32" t="s">
        <v>22</v>
      </c>
      <c r="E124" s="104">
        <v>575</v>
      </c>
      <c r="F124" s="124">
        <f t="shared" ref="F124" si="10">C124*E124</f>
        <v>0</v>
      </c>
    </row>
    <row r="125" spans="1:6" s="34" customFormat="1" ht="20.100000000000001" customHeight="1" x14ac:dyDescent="0.2">
      <c r="A125" s="209" t="s">
        <v>133</v>
      </c>
      <c r="B125" s="209"/>
      <c r="C125" s="44"/>
      <c r="D125" s="134" t="s">
        <v>13</v>
      </c>
      <c r="E125" s="94">
        <v>0</v>
      </c>
      <c r="F125" s="124">
        <f t="shared" si="9"/>
        <v>0</v>
      </c>
    </row>
    <row r="126" spans="1:6" s="34" customFormat="1" ht="20.100000000000001" customHeight="1" x14ac:dyDescent="0.2">
      <c r="A126" s="151" t="s">
        <v>88</v>
      </c>
      <c r="B126" s="151"/>
      <c r="C126" s="31"/>
      <c r="D126" s="32" t="s">
        <v>22</v>
      </c>
      <c r="E126" s="290">
        <v>1000</v>
      </c>
      <c r="F126" s="124">
        <f t="shared" si="9"/>
        <v>0</v>
      </c>
    </row>
    <row r="127" spans="1:6" s="34" customFormat="1" ht="20.100000000000001" customHeight="1" x14ac:dyDescent="0.2">
      <c r="A127" s="222" t="s">
        <v>176</v>
      </c>
      <c r="B127" s="222"/>
      <c r="C127" s="44"/>
      <c r="D127" s="103" t="s">
        <v>22</v>
      </c>
      <c r="E127" s="65">
        <v>2500</v>
      </c>
      <c r="F127" s="124">
        <f t="shared" si="9"/>
        <v>0</v>
      </c>
    </row>
    <row r="128" spans="1:6" s="34" customFormat="1" ht="20.100000000000001" customHeight="1" x14ac:dyDescent="0.2">
      <c r="A128" s="209" t="s">
        <v>177</v>
      </c>
      <c r="B128" s="209"/>
      <c r="C128" s="44"/>
      <c r="D128" s="103" t="s">
        <v>22</v>
      </c>
      <c r="E128" s="94">
        <v>0</v>
      </c>
      <c r="F128" s="124">
        <f t="shared" si="9"/>
        <v>0</v>
      </c>
    </row>
    <row r="129" spans="1:6" s="34" customFormat="1" ht="20.100000000000001" customHeight="1" x14ac:dyDescent="0.2">
      <c r="A129" s="209" t="s">
        <v>247</v>
      </c>
      <c r="B129" s="209"/>
      <c r="C129" s="44"/>
      <c r="D129" s="134" t="s">
        <v>13</v>
      </c>
      <c r="E129" s="94">
        <v>0</v>
      </c>
      <c r="F129" s="124">
        <f t="shared" si="9"/>
        <v>0</v>
      </c>
    </row>
    <row r="130" spans="1:6" s="34" customFormat="1" ht="20.100000000000001" customHeight="1" x14ac:dyDescent="0.2">
      <c r="A130" s="209" t="s">
        <v>183</v>
      </c>
      <c r="B130" s="209"/>
      <c r="C130" s="44"/>
      <c r="D130" s="103" t="s">
        <v>12</v>
      </c>
      <c r="E130" s="94">
        <v>0</v>
      </c>
      <c r="F130" s="124">
        <f t="shared" ref="F130" si="11">C130*E130</f>
        <v>0</v>
      </c>
    </row>
    <row r="131" spans="1:6" s="34" customFormat="1" ht="20.100000000000001" customHeight="1" x14ac:dyDescent="0.2">
      <c r="A131" s="209" t="s">
        <v>182</v>
      </c>
      <c r="B131" s="209"/>
      <c r="C131" s="44"/>
      <c r="D131" s="103" t="s">
        <v>12</v>
      </c>
      <c r="E131" s="105">
        <v>150</v>
      </c>
      <c r="F131" s="124">
        <f t="shared" si="9"/>
        <v>0</v>
      </c>
    </row>
    <row r="132" spans="1:6" s="34" customFormat="1" ht="24.95" customHeight="1" x14ac:dyDescent="0.2">
      <c r="A132" s="222" t="s">
        <v>263</v>
      </c>
      <c r="B132" s="222"/>
      <c r="C132" s="44"/>
      <c r="D132" s="103" t="s">
        <v>12</v>
      </c>
      <c r="E132" s="94">
        <v>0</v>
      </c>
      <c r="F132" s="124">
        <f t="shared" ref="F132" si="12">C132*E132</f>
        <v>0</v>
      </c>
    </row>
    <row r="133" spans="1:6" s="34" customFormat="1" ht="20.100000000000001" customHeight="1" x14ac:dyDescent="0.2">
      <c r="A133" s="239" t="s">
        <v>134</v>
      </c>
      <c r="B133" s="239"/>
      <c r="C133" s="14"/>
      <c r="D133" s="14"/>
      <c r="E133" s="43"/>
      <c r="F133" s="108"/>
    </row>
    <row r="134" spans="1:6" ht="20.100000000000001" customHeight="1" x14ac:dyDescent="0.25">
      <c r="A134" s="8"/>
      <c r="B134" s="163" t="s">
        <v>43</v>
      </c>
      <c r="C134" s="192"/>
      <c r="D134" s="192"/>
      <c r="E134" s="193"/>
      <c r="F134" s="128">
        <f>SUM(F120:F132)</f>
        <v>0</v>
      </c>
    </row>
    <row r="135" spans="1:6" ht="20.100000000000001" customHeight="1" x14ac:dyDescent="0.25">
      <c r="A135" s="130" t="s">
        <v>166</v>
      </c>
      <c r="B135" s="6"/>
      <c r="C135" s="6"/>
      <c r="D135" s="6"/>
      <c r="E135" s="6"/>
      <c r="F135" s="7"/>
    </row>
    <row r="136" spans="1:6" ht="20.100000000000001" customHeight="1" x14ac:dyDescent="0.25">
      <c r="A136" s="190" t="s">
        <v>167</v>
      </c>
      <c r="B136" s="151"/>
      <c r="C136" s="205"/>
      <c r="D136" s="206"/>
      <c r="E136" s="206"/>
      <c r="F136" s="207"/>
    </row>
    <row r="137" spans="1:6" s="34" customFormat="1" ht="20.100000000000001" customHeight="1" x14ac:dyDescent="0.2">
      <c r="A137" s="209" t="s">
        <v>168</v>
      </c>
      <c r="B137" s="209"/>
      <c r="C137" s="44"/>
      <c r="D137" s="134" t="s">
        <v>13</v>
      </c>
      <c r="E137" s="94">
        <v>0</v>
      </c>
      <c r="F137" s="124">
        <f t="shared" ref="F137:F146" si="13">C137*E137</f>
        <v>0</v>
      </c>
    </row>
    <row r="138" spans="1:6" s="34" customFormat="1" ht="24.95" customHeight="1" x14ac:dyDescent="0.2">
      <c r="A138" s="222" t="s">
        <v>169</v>
      </c>
      <c r="B138" s="222"/>
      <c r="C138" s="44"/>
      <c r="D138" s="103" t="s">
        <v>14</v>
      </c>
      <c r="E138" s="105">
        <v>290</v>
      </c>
      <c r="F138" s="124">
        <f t="shared" si="13"/>
        <v>0</v>
      </c>
    </row>
    <row r="139" spans="1:6" s="34" customFormat="1" ht="24.95" customHeight="1" x14ac:dyDescent="0.2">
      <c r="A139" s="222" t="s">
        <v>170</v>
      </c>
      <c r="B139" s="222"/>
      <c r="C139" s="44"/>
      <c r="D139" s="134" t="s">
        <v>14</v>
      </c>
      <c r="E139" s="105">
        <v>90</v>
      </c>
      <c r="F139" s="124">
        <f t="shared" si="13"/>
        <v>0</v>
      </c>
    </row>
    <row r="140" spans="1:6" s="34" customFormat="1" ht="20.100000000000001" customHeight="1" x14ac:dyDescent="0.2">
      <c r="A140" s="209" t="s">
        <v>171</v>
      </c>
      <c r="B140" s="209"/>
      <c r="C140" s="44"/>
      <c r="D140" s="103" t="s">
        <v>14</v>
      </c>
      <c r="E140" s="105">
        <v>60</v>
      </c>
      <c r="F140" s="124">
        <f t="shared" si="13"/>
        <v>0</v>
      </c>
    </row>
    <row r="141" spans="1:6" s="34" customFormat="1" ht="20.100000000000001" customHeight="1" x14ac:dyDescent="0.2">
      <c r="A141" s="209" t="s">
        <v>186</v>
      </c>
      <c r="B141" s="209"/>
      <c r="C141" s="44"/>
      <c r="D141" s="134" t="s">
        <v>13</v>
      </c>
      <c r="E141" s="94">
        <v>0</v>
      </c>
      <c r="F141" s="124">
        <f t="shared" ref="F141" si="14">C141*E141</f>
        <v>0</v>
      </c>
    </row>
    <row r="142" spans="1:6" s="34" customFormat="1" ht="20.100000000000001" customHeight="1" x14ac:dyDescent="0.2">
      <c r="A142" s="209" t="s">
        <v>190</v>
      </c>
      <c r="B142" s="209"/>
      <c r="C142" s="44"/>
      <c r="D142" s="134" t="s">
        <v>13</v>
      </c>
      <c r="E142" s="94">
        <v>0</v>
      </c>
      <c r="F142" s="124">
        <f t="shared" si="13"/>
        <v>0</v>
      </c>
    </row>
    <row r="143" spans="1:6" s="34" customFormat="1" ht="20.100000000000001" customHeight="1" x14ac:dyDescent="0.2">
      <c r="A143" s="209" t="s">
        <v>172</v>
      </c>
      <c r="B143" s="209"/>
      <c r="C143" s="44"/>
      <c r="D143" s="134" t="s">
        <v>12</v>
      </c>
      <c r="E143" s="105">
        <v>42</v>
      </c>
      <c r="F143" s="124">
        <f t="shared" si="13"/>
        <v>0</v>
      </c>
    </row>
    <row r="144" spans="1:6" s="34" customFormat="1" ht="20.100000000000001" customHeight="1" x14ac:dyDescent="0.2">
      <c r="A144" s="209" t="s">
        <v>173</v>
      </c>
      <c r="B144" s="209"/>
      <c r="C144" s="44"/>
      <c r="D144" s="103" t="s">
        <v>12</v>
      </c>
      <c r="E144" s="105">
        <v>78</v>
      </c>
      <c r="F144" s="124">
        <f t="shared" si="13"/>
        <v>0</v>
      </c>
    </row>
    <row r="145" spans="1:6" s="34" customFormat="1" ht="20.100000000000001" customHeight="1" x14ac:dyDescent="0.2">
      <c r="A145" s="209" t="s">
        <v>174</v>
      </c>
      <c r="B145" s="209"/>
      <c r="C145" s="44"/>
      <c r="D145" s="103" t="s">
        <v>12</v>
      </c>
      <c r="E145" s="105">
        <v>150</v>
      </c>
      <c r="F145" s="124">
        <f t="shared" ref="F145" si="15">C145*E145</f>
        <v>0</v>
      </c>
    </row>
    <row r="146" spans="1:6" s="34" customFormat="1" ht="20.100000000000001" customHeight="1" x14ac:dyDescent="0.2">
      <c r="A146" s="209" t="s">
        <v>189</v>
      </c>
      <c r="B146" s="209"/>
      <c r="C146" s="44"/>
      <c r="D146" s="103" t="s">
        <v>22</v>
      </c>
      <c r="E146" s="105">
        <v>3500</v>
      </c>
      <c r="F146" s="124">
        <f t="shared" si="13"/>
        <v>0</v>
      </c>
    </row>
    <row r="147" spans="1:6" s="34" customFormat="1" ht="20.100000000000001" customHeight="1" x14ac:dyDescent="0.2">
      <c r="A147" s="209" t="s">
        <v>264</v>
      </c>
      <c r="B147" s="209"/>
      <c r="C147" s="44"/>
      <c r="D147" s="134" t="s">
        <v>13</v>
      </c>
      <c r="E147" s="105">
        <v>750</v>
      </c>
      <c r="F147" s="124">
        <f t="shared" ref="F147" si="16">C147*E147</f>
        <v>0</v>
      </c>
    </row>
    <row r="148" spans="1:6" s="34" customFormat="1" ht="20.100000000000001" customHeight="1" x14ac:dyDescent="0.2">
      <c r="A148" s="239" t="s">
        <v>134</v>
      </c>
      <c r="B148" s="239"/>
      <c r="C148" s="14"/>
      <c r="D148" s="14"/>
      <c r="E148" s="43"/>
      <c r="F148" s="108"/>
    </row>
    <row r="149" spans="1:6" ht="20.100000000000001" customHeight="1" x14ac:dyDescent="0.25">
      <c r="A149" s="190" t="s">
        <v>181</v>
      </c>
      <c r="B149" s="151"/>
      <c r="C149" s="205"/>
      <c r="D149" s="206"/>
      <c r="E149" s="206"/>
      <c r="F149" s="207"/>
    </row>
    <row r="150" spans="1:6" s="34" customFormat="1" ht="20.100000000000001" customHeight="1" x14ac:dyDescent="0.2">
      <c r="A150" s="209" t="s">
        <v>184</v>
      </c>
      <c r="B150" s="209"/>
      <c r="C150" s="44"/>
      <c r="D150" s="134" t="s">
        <v>13</v>
      </c>
      <c r="E150" s="94">
        <v>0</v>
      </c>
      <c r="F150" s="124">
        <f t="shared" ref="F150:F154" si="17">C150*E150</f>
        <v>0</v>
      </c>
    </row>
    <row r="151" spans="1:6" s="34" customFormat="1" ht="24.95" customHeight="1" x14ac:dyDescent="0.2">
      <c r="A151" s="222" t="s">
        <v>169</v>
      </c>
      <c r="B151" s="222"/>
      <c r="C151" s="44"/>
      <c r="D151" s="103" t="s">
        <v>14</v>
      </c>
      <c r="E151" s="105">
        <v>290</v>
      </c>
      <c r="F151" s="124">
        <f t="shared" si="17"/>
        <v>0</v>
      </c>
    </row>
    <row r="152" spans="1:6" s="34" customFormat="1" ht="24.95" customHeight="1" x14ac:dyDescent="0.2">
      <c r="A152" s="148" t="s">
        <v>185</v>
      </c>
      <c r="B152" s="148"/>
      <c r="C152" s="31"/>
      <c r="D152" s="32" t="s">
        <v>14</v>
      </c>
      <c r="E152" s="104">
        <v>200</v>
      </c>
      <c r="F152" s="124">
        <f t="shared" si="17"/>
        <v>0</v>
      </c>
    </row>
    <row r="153" spans="1:6" s="34" customFormat="1" ht="20.100000000000001" customHeight="1" x14ac:dyDescent="0.2">
      <c r="A153" s="209" t="s">
        <v>172</v>
      </c>
      <c r="B153" s="209"/>
      <c r="C153" s="44"/>
      <c r="D153" s="134" t="s">
        <v>12</v>
      </c>
      <c r="E153" s="105">
        <v>42</v>
      </c>
      <c r="F153" s="124">
        <f t="shared" si="17"/>
        <v>0</v>
      </c>
    </row>
    <row r="154" spans="1:6" s="34" customFormat="1" ht="20.100000000000001" customHeight="1" x14ac:dyDescent="0.2">
      <c r="A154" s="209" t="s">
        <v>173</v>
      </c>
      <c r="B154" s="209"/>
      <c r="C154" s="44"/>
      <c r="D154" s="103" t="s">
        <v>12</v>
      </c>
      <c r="E154" s="105">
        <v>78</v>
      </c>
      <c r="F154" s="124">
        <f t="shared" si="17"/>
        <v>0</v>
      </c>
    </row>
    <row r="155" spans="1:6" s="34" customFormat="1" ht="20.100000000000001" customHeight="1" x14ac:dyDescent="0.2">
      <c r="A155" s="209" t="s">
        <v>187</v>
      </c>
      <c r="B155" s="209"/>
      <c r="C155" s="44"/>
      <c r="D155" s="103" t="s">
        <v>22</v>
      </c>
      <c r="E155" s="105">
        <v>2500</v>
      </c>
      <c r="F155" s="124">
        <f t="shared" ref="F155:F156" si="18">C155*E155</f>
        <v>0</v>
      </c>
    </row>
    <row r="156" spans="1:6" s="34" customFormat="1" ht="20.100000000000001" customHeight="1" x14ac:dyDescent="0.2">
      <c r="A156" s="209" t="s">
        <v>188</v>
      </c>
      <c r="B156" s="209"/>
      <c r="C156" s="44"/>
      <c r="D156" s="103" t="s">
        <v>22</v>
      </c>
      <c r="E156" s="105">
        <v>150</v>
      </c>
      <c r="F156" s="124">
        <f t="shared" si="18"/>
        <v>0</v>
      </c>
    </row>
    <row r="157" spans="1:6" s="34" customFormat="1" ht="20.100000000000001" customHeight="1" x14ac:dyDescent="0.2">
      <c r="A157" s="239" t="s">
        <v>134</v>
      </c>
      <c r="B157" s="239"/>
      <c r="C157" s="14"/>
      <c r="D157" s="14"/>
      <c r="E157" s="43"/>
      <c r="F157" s="108"/>
    </row>
    <row r="158" spans="1:6" ht="20.100000000000001" customHeight="1" x14ac:dyDescent="0.25">
      <c r="A158" s="190" t="s">
        <v>194</v>
      </c>
      <c r="B158" s="151"/>
      <c r="C158" s="205"/>
      <c r="D158" s="206"/>
      <c r="E158" s="206"/>
      <c r="F158" s="207"/>
    </row>
    <row r="159" spans="1:6" s="34" customFormat="1" ht="25.15" customHeight="1" x14ac:dyDescent="0.2">
      <c r="A159" s="222" t="s">
        <v>265</v>
      </c>
      <c r="B159" s="222"/>
      <c r="C159" s="44"/>
      <c r="D159" s="134" t="s">
        <v>13</v>
      </c>
      <c r="E159" s="94">
        <v>0</v>
      </c>
      <c r="F159" s="124">
        <f t="shared" ref="F159:F166" si="19">C159*E159</f>
        <v>0</v>
      </c>
    </row>
    <row r="160" spans="1:6" s="34" customFormat="1" ht="40.15" customHeight="1" x14ac:dyDescent="0.2">
      <c r="A160" s="222" t="s">
        <v>191</v>
      </c>
      <c r="B160" s="222"/>
      <c r="C160" s="44"/>
      <c r="D160" s="134" t="s">
        <v>13</v>
      </c>
      <c r="E160" s="94">
        <v>0</v>
      </c>
      <c r="F160" s="124">
        <f t="shared" si="19"/>
        <v>0</v>
      </c>
    </row>
    <row r="161" spans="1:6" s="34" customFormat="1" ht="24.95" customHeight="1" x14ac:dyDescent="0.2">
      <c r="A161" s="148" t="s">
        <v>192</v>
      </c>
      <c r="B161" s="148"/>
      <c r="C161" s="31"/>
      <c r="D161" s="32" t="s">
        <v>22</v>
      </c>
      <c r="E161" s="104">
        <v>12000</v>
      </c>
      <c r="F161" s="124">
        <f t="shared" si="19"/>
        <v>0</v>
      </c>
    </row>
    <row r="162" spans="1:6" s="34" customFormat="1" ht="20.100000000000001" customHeight="1" x14ac:dyDescent="0.2">
      <c r="A162" s="209" t="s">
        <v>193</v>
      </c>
      <c r="B162" s="209"/>
      <c r="C162" s="44"/>
      <c r="D162" s="103" t="s">
        <v>22</v>
      </c>
      <c r="E162" s="105">
        <v>1500</v>
      </c>
      <c r="F162" s="124">
        <f t="shared" si="19"/>
        <v>0</v>
      </c>
    </row>
    <row r="163" spans="1:6" s="34" customFormat="1" ht="25.15" customHeight="1" x14ac:dyDescent="0.2">
      <c r="A163" s="222" t="s">
        <v>195</v>
      </c>
      <c r="B163" s="222"/>
      <c r="C163" s="44"/>
      <c r="D163" s="134" t="s">
        <v>13</v>
      </c>
      <c r="E163" s="94">
        <v>0</v>
      </c>
      <c r="F163" s="124">
        <f t="shared" si="19"/>
        <v>0</v>
      </c>
    </row>
    <row r="164" spans="1:6" s="34" customFormat="1" ht="19.899999999999999" customHeight="1" x14ac:dyDescent="0.2">
      <c r="A164" s="209" t="s">
        <v>196</v>
      </c>
      <c r="B164" s="209"/>
      <c r="C164" s="44"/>
      <c r="D164" s="103" t="s">
        <v>12</v>
      </c>
      <c r="E164" s="105">
        <v>500</v>
      </c>
      <c r="F164" s="124">
        <f t="shared" si="19"/>
        <v>0</v>
      </c>
    </row>
    <row r="165" spans="1:6" s="34" customFormat="1" ht="19.899999999999999" customHeight="1" x14ac:dyDescent="0.2">
      <c r="A165" s="209" t="s">
        <v>198</v>
      </c>
      <c r="B165" s="209"/>
      <c r="C165" s="44"/>
      <c r="D165" s="103" t="s">
        <v>22</v>
      </c>
      <c r="E165" s="105">
        <v>600</v>
      </c>
      <c r="F165" s="124">
        <f t="shared" si="19"/>
        <v>0</v>
      </c>
    </row>
    <row r="166" spans="1:6" s="34" customFormat="1" ht="19.899999999999999" customHeight="1" x14ac:dyDescent="0.2">
      <c r="A166" s="209" t="s">
        <v>197</v>
      </c>
      <c r="B166" s="209"/>
      <c r="C166" s="44"/>
      <c r="D166" s="103" t="s">
        <v>22</v>
      </c>
      <c r="E166" s="105">
        <v>1200</v>
      </c>
      <c r="F166" s="124">
        <f t="shared" si="19"/>
        <v>0</v>
      </c>
    </row>
    <row r="167" spans="1:6" s="34" customFormat="1" ht="19.899999999999999" customHeight="1" x14ac:dyDescent="0.2">
      <c r="A167" s="209" t="s">
        <v>200</v>
      </c>
      <c r="B167" s="209"/>
      <c r="C167" s="44"/>
      <c r="D167" s="103" t="s">
        <v>22</v>
      </c>
      <c r="E167" s="94">
        <v>0</v>
      </c>
      <c r="F167" s="124">
        <f t="shared" ref="F167" si="20">C167*E167</f>
        <v>0</v>
      </c>
    </row>
    <row r="168" spans="1:6" s="34" customFormat="1" ht="20.100000000000001" customHeight="1" x14ac:dyDescent="0.2">
      <c r="A168" s="239" t="s">
        <v>134</v>
      </c>
      <c r="B168" s="239"/>
      <c r="C168" s="14"/>
      <c r="D168" s="14"/>
      <c r="E168" s="43"/>
      <c r="F168" s="108"/>
    </row>
    <row r="169" spans="1:6" ht="20.100000000000001" customHeight="1" x14ac:dyDescent="0.25">
      <c r="A169" s="8"/>
      <c r="B169" s="163" t="s">
        <v>175</v>
      </c>
      <c r="C169" s="192"/>
      <c r="D169" s="192"/>
      <c r="E169" s="193"/>
      <c r="F169" s="128">
        <f>SUM(F137:F147)+SUM(F150:F156)+SUM(F159:F167)</f>
        <v>0</v>
      </c>
    </row>
    <row r="170" spans="1:6" ht="20.100000000000001" customHeight="1" x14ac:dyDescent="0.25">
      <c r="A170" s="3"/>
      <c r="B170" s="4"/>
      <c r="C170" s="57"/>
      <c r="D170" s="57"/>
      <c r="E170" s="57"/>
      <c r="F170" s="18"/>
    </row>
    <row r="171" spans="1:6" ht="20.100000000000001" customHeight="1" x14ac:dyDescent="0.25">
      <c r="A171" s="56"/>
      <c r="B171" s="154" t="s">
        <v>237</v>
      </c>
      <c r="C171" s="154"/>
      <c r="D171" s="154"/>
      <c r="E171" s="154"/>
      <c r="F171" s="154"/>
    </row>
    <row r="172" spans="1:6" ht="20.100000000000001" customHeight="1" x14ac:dyDescent="0.25">
      <c r="A172" s="9"/>
      <c r="B172" s="10"/>
      <c r="C172" s="11"/>
      <c r="D172" s="158" t="s">
        <v>44</v>
      </c>
      <c r="E172" s="159"/>
      <c r="F172" s="1">
        <f>F97</f>
        <v>0</v>
      </c>
    </row>
    <row r="173" spans="1:6" ht="20.100000000000001" customHeight="1" x14ac:dyDescent="0.25">
      <c r="A173" s="41"/>
      <c r="B173" s="10"/>
      <c r="C173" s="11"/>
      <c r="D173" s="158" t="s">
        <v>45</v>
      </c>
      <c r="E173" s="159"/>
      <c r="F173" s="1">
        <f>F117</f>
        <v>0</v>
      </c>
    </row>
    <row r="174" spans="1:6" ht="20.100000000000001" customHeight="1" x14ac:dyDescent="0.25">
      <c r="A174" s="41"/>
      <c r="B174" s="10"/>
      <c r="C174" s="11"/>
      <c r="D174" s="158" t="s">
        <v>46</v>
      </c>
      <c r="E174" s="159"/>
      <c r="F174" s="1">
        <f>F134</f>
        <v>0</v>
      </c>
    </row>
    <row r="175" spans="1:6" ht="20.100000000000001" customHeight="1" x14ac:dyDescent="0.25">
      <c r="A175" s="9"/>
      <c r="B175" s="10"/>
      <c r="C175" s="11"/>
      <c r="D175" s="158" t="s">
        <v>201</v>
      </c>
      <c r="E175" s="159"/>
      <c r="F175" s="1">
        <f>F169</f>
        <v>0</v>
      </c>
    </row>
    <row r="176" spans="1:6" ht="20.100000000000001" customHeight="1" x14ac:dyDescent="0.25">
      <c r="A176" s="9"/>
      <c r="B176" s="154" t="s">
        <v>47</v>
      </c>
      <c r="C176" s="155"/>
      <c r="D176" s="155"/>
      <c r="E176" s="155"/>
      <c r="F176" s="1">
        <f>SUM(F172:F175)</f>
        <v>0</v>
      </c>
    </row>
    <row r="177" spans="1:7" s="68" customFormat="1" ht="20.100000000000001" customHeight="1" x14ac:dyDescent="0.2">
      <c r="A177" s="62"/>
      <c r="B177" s="66"/>
      <c r="C177" s="62"/>
      <c r="D177" s="143" t="s">
        <v>199</v>
      </c>
      <c r="E177" s="144"/>
      <c r="F177" s="67">
        <f>F176*0.1</f>
        <v>0</v>
      </c>
    </row>
    <row r="178" spans="1:7" s="68" customFormat="1" ht="20.100000000000001" customHeight="1" x14ac:dyDescent="0.2">
      <c r="A178" s="62"/>
      <c r="B178" s="66"/>
      <c r="C178" s="62"/>
      <c r="D178" s="143" t="s">
        <v>202</v>
      </c>
      <c r="E178" s="144"/>
      <c r="F178" s="109">
        <v>0</v>
      </c>
    </row>
    <row r="179" spans="1:7" s="68" customFormat="1" ht="20.100000000000001" customHeight="1" x14ac:dyDescent="0.2">
      <c r="A179" s="62"/>
      <c r="B179" s="66"/>
      <c r="C179" s="62"/>
      <c r="D179" s="143" t="s">
        <v>137</v>
      </c>
      <c r="E179" s="144"/>
      <c r="F179" s="67">
        <f>SUM(F176:F178)*0.045</f>
        <v>0</v>
      </c>
    </row>
    <row r="180" spans="1:7" ht="20.100000000000001" customHeight="1" x14ac:dyDescent="0.25">
      <c r="A180" s="9"/>
      <c r="B180" s="154" t="s">
        <v>49</v>
      </c>
      <c r="C180" s="155"/>
      <c r="D180" s="155"/>
      <c r="E180" s="155"/>
      <c r="F180" s="1">
        <f>SUM(F177:F179)</f>
        <v>0</v>
      </c>
    </row>
    <row r="181" spans="1:7" ht="19.899999999999999" customHeight="1" x14ac:dyDescent="0.25">
      <c r="A181" s="9"/>
      <c r="B181" s="10"/>
      <c r="C181" s="11"/>
      <c r="D181" s="156" t="s">
        <v>50</v>
      </c>
      <c r="E181" s="157"/>
      <c r="F181" s="1">
        <f>F180*0.13</f>
        <v>0</v>
      </c>
      <c r="G181" s="30"/>
    </row>
    <row r="182" spans="1:7" ht="20.100000000000001" customHeight="1" x14ac:dyDescent="0.25">
      <c r="A182" s="41"/>
      <c r="C182" s="11"/>
      <c r="D182" s="11"/>
      <c r="E182" s="135" t="s">
        <v>135</v>
      </c>
      <c r="F182" s="1">
        <f>F180+F181</f>
        <v>0</v>
      </c>
    </row>
    <row r="183" spans="1:7" ht="19.899999999999999" customHeight="1" x14ac:dyDescent="0.25">
      <c r="A183" s="41"/>
      <c r="B183" s="10"/>
      <c r="C183" s="11"/>
      <c r="D183" s="11"/>
      <c r="E183" s="135" t="s">
        <v>136</v>
      </c>
      <c r="F183" s="133">
        <f>'Addendum-Parkland '!$J$25</f>
        <v>0</v>
      </c>
    </row>
    <row r="184" spans="1:7" ht="19.899999999999999" customHeight="1" x14ac:dyDescent="0.25">
      <c r="A184" s="9"/>
      <c r="B184" s="154" t="s">
        <v>51</v>
      </c>
      <c r="C184" s="155"/>
      <c r="D184" s="155"/>
      <c r="E184" s="155"/>
      <c r="F184" s="1">
        <f>F182+F183</f>
        <v>0</v>
      </c>
    </row>
    <row r="187" spans="1:7" x14ac:dyDescent="0.25">
      <c r="A187" s="240"/>
      <c r="B187" s="240"/>
      <c r="C187" s="240"/>
      <c r="D187" s="240"/>
    </row>
    <row r="188" spans="1:7" x14ac:dyDescent="0.25">
      <c r="A188" s="47"/>
      <c r="B188" s="47"/>
      <c r="C188" s="47"/>
    </row>
    <row r="189" spans="1:7" ht="20.100000000000001" customHeight="1" x14ac:dyDescent="0.25">
      <c r="A189" s="145" t="s">
        <v>52</v>
      </c>
      <c r="B189" s="145"/>
      <c r="C189" s="145"/>
      <c r="D189" s="75"/>
    </row>
    <row r="190" spans="1:7" ht="20.100000000000001" customHeight="1" x14ac:dyDescent="0.25">
      <c r="A190" s="147" t="s">
        <v>273</v>
      </c>
      <c r="B190" s="147"/>
      <c r="C190" s="147"/>
      <c r="D190" s="147"/>
    </row>
    <row r="191" spans="1:7" ht="20.100000000000001" customHeight="1" x14ac:dyDescent="0.25">
      <c r="A191" s="29"/>
      <c r="B191" s="29"/>
      <c r="C191" s="29"/>
      <c r="D191" s="29"/>
      <c r="E191" s="29"/>
    </row>
  </sheetData>
  <mergeCells count="196">
    <mergeCell ref="A130:B130"/>
    <mergeCell ref="A151:B151"/>
    <mergeCell ref="A141:B141"/>
    <mergeCell ref="A155:B155"/>
    <mergeCell ref="A156:B156"/>
    <mergeCell ref="A145:B145"/>
    <mergeCell ref="A147:B147"/>
    <mergeCell ref="A131:B131"/>
    <mergeCell ref="A133:B133"/>
    <mergeCell ref="B134:E134"/>
    <mergeCell ref="A136:B136"/>
    <mergeCell ref="C136:F136"/>
    <mergeCell ref="A137:B137"/>
    <mergeCell ref="A138:B138"/>
    <mergeCell ref="A139:B139"/>
    <mergeCell ref="A140:B140"/>
    <mergeCell ref="A142:B142"/>
    <mergeCell ref="A148:B148"/>
    <mergeCell ref="A146:B146"/>
    <mergeCell ref="A143:B143"/>
    <mergeCell ref="B6:F6"/>
    <mergeCell ref="B7:C7"/>
    <mergeCell ref="E7:F7"/>
    <mergeCell ref="B8:C8"/>
    <mergeCell ref="E8:F8"/>
    <mergeCell ref="B9:C9"/>
    <mergeCell ref="E9:F9"/>
    <mergeCell ref="A1:F1"/>
    <mergeCell ref="A2:F2"/>
    <mergeCell ref="A3:F3"/>
    <mergeCell ref="B4:C4"/>
    <mergeCell ref="E4:F4"/>
    <mergeCell ref="B5:F5"/>
    <mergeCell ref="A14:F14"/>
    <mergeCell ref="C17:E17"/>
    <mergeCell ref="B10:C10"/>
    <mergeCell ref="E10:F10"/>
    <mergeCell ref="B11:C11"/>
    <mergeCell ref="E11:F11"/>
    <mergeCell ref="A12:F12"/>
    <mergeCell ref="A13:F13"/>
    <mergeCell ref="A15:B15"/>
    <mergeCell ref="A16:B16"/>
    <mergeCell ref="B22:E22"/>
    <mergeCell ref="A41:F41"/>
    <mergeCell ref="A43:F43"/>
    <mergeCell ref="B46:E46"/>
    <mergeCell ref="B51:E51"/>
    <mergeCell ref="B34:F34"/>
    <mergeCell ref="B35:F35"/>
    <mergeCell ref="B36:C36"/>
    <mergeCell ref="E36:F36"/>
    <mergeCell ref="B37:C37"/>
    <mergeCell ref="E37:F37"/>
    <mergeCell ref="A29:D29"/>
    <mergeCell ref="D18:E18"/>
    <mergeCell ref="B19:E19"/>
    <mergeCell ref="D20:E20"/>
    <mergeCell ref="B23:E23"/>
    <mergeCell ref="A42:F42"/>
    <mergeCell ref="A83:B83"/>
    <mergeCell ref="A74:B74"/>
    <mergeCell ref="A75:B75"/>
    <mergeCell ref="A30:F30"/>
    <mergeCell ref="A31:F31"/>
    <mergeCell ref="A32:F32"/>
    <mergeCell ref="B33:C33"/>
    <mergeCell ref="E33:F33"/>
    <mergeCell ref="E67:F67"/>
    <mergeCell ref="B68:C68"/>
    <mergeCell ref="E68:F68"/>
    <mergeCell ref="B62:C62"/>
    <mergeCell ref="E62:F62"/>
    <mergeCell ref="B63:F63"/>
    <mergeCell ref="B64:F64"/>
    <mergeCell ref="B65:C65"/>
    <mergeCell ref="E65:F65"/>
    <mergeCell ref="A76:B76"/>
    <mergeCell ref="B21:E21"/>
    <mergeCell ref="B67:C67"/>
    <mergeCell ref="A84:B84"/>
    <mergeCell ref="A85:B85"/>
    <mergeCell ref="A86:B86"/>
    <mergeCell ref="A87:B87"/>
    <mergeCell ref="A77:B77"/>
    <mergeCell ref="A127:B127"/>
    <mergeCell ref="A88:B88"/>
    <mergeCell ref="A90:B90"/>
    <mergeCell ref="A91:B91"/>
    <mergeCell ref="A78:B78"/>
    <mergeCell ref="A79:B79"/>
    <mergeCell ref="A80:B80"/>
    <mergeCell ref="A81:B81"/>
    <mergeCell ref="A82:B82"/>
    <mergeCell ref="B69:C69"/>
    <mergeCell ref="A103:B103"/>
    <mergeCell ref="A104:B104"/>
    <mergeCell ref="A116:B116"/>
    <mergeCell ref="A110:B110"/>
    <mergeCell ref="A111:B111"/>
    <mergeCell ref="A112:B112"/>
    <mergeCell ref="A113:B113"/>
    <mergeCell ref="A114:B114"/>
    <mergeCell ref="C112:F112"/>
    <mergeCell ref="C117:E117"/>
    <mergeCell ref="A100:B100"/>
    <mergeCell ref="A101:B101"/>
    <mergeCell ref="C100:F100"/>
    <mergeCell ref="C104:F104"/>
    <mergeCell ref="C108:F108"/>
    <mergeCell ref="A94:B94"/>
    <mergeCell ref="A96:B96"/>
    <mergeCell ref="A105:B105"/>
    <mergeCell ref="A106:B106"/>
    <mergeCell ref="A107:B107"/>
    <mergeCell ref="A108:B108"/>
    <mergeCell ref="A109:B109"/>
    <mergeCell ref="A115:B115"/>
    <mergeCell ref="A59:F59"/>
    <mergeCell ref="A60:F60"/>
    <mergeCell ref="A61:F61"/>
    <mergeCell ref="D49:E49"/>
    <mergeCell ref="B66:C66"/>
    <mergeCell ref="E66:F66"/>
    <mergeCell ref="B38:C38"/>
    <mergeCell ref="E38:F38"/>
    <mergeCell ref="B39:C39"/>
    <mergeCell ref="E39:F39"/>
    <mergeCell ref="B40:C40"/>
    <mergeCell ref="E40:F40"/>
    <mergeCell ref="A58:D58"/>
    <mergeCell ref="A44:B44"/>
    <mergeCell ref="A45:B45"/>
    <mergeCell ref="D47:E47"/>
    <mergeCell ref="B48:E48"/>
    <mergeCell ref="B50:E50"/>
    <mergeCell ref="B52:E52"/>
    <mergeCell ref="E69:F69"/>
    <mergeCell ref="A70:F70"/>
    <mergeCell ref="A71:F71"/>
    <mergeCell ref="A72:F72"/>
    <mergeCell ref="A73:B73"/>
    <mergeCell ref="A102:B102"/>
    <mergeCell ref="C97:E97"/>
    <mergeCell ref="A89:B89"/>
    <mergeCell ref="A92:B92"/>
    <mergeCell ref="A93:B93"/>
    <mergeCell ref="A95:B95"/>
    <mergeCell ref="D181:E181"/>
    <mergeCell ref="B184:E184"/>
    <mergeCell ref="A120:B120"/>
    <mergeCell ref="A125:B125"/>
    <mergeCell ref="A126:B126"/>
    <mergeCell ref="D172:E172"/>
    <mergeCell ref="A124:B124"/>
    <mergeCell ref="A121:B121"/>
    <mergeCell ref="A122:B122"/>
    <mergeCell ref="A123:B123"/>
    <mergeCell ref="A149:B149"/>
    <mergeCell ref="C149:F149"/>
    <mergeCell ref="A150:B150"/>
    <mergeCell ref="A152:B152"/>
    <mergeCell ref="A158:B158"/>
    <mergeCell ref="C158:F158"/>
    <mergeCell ref="B169:E169"/>
    <mergeCell ref="A144:B144"/>
    <mergeCell ref="A129:B129"/>
    <mergeCell ref="A128:B128"/>
    <mergeCell ref="A153:B153"/>
    <mergeCell ref="A154:B154"/>
    <mergeCell ref="A157:B157"/>
    <mergeCell ref="A132:B132"/>
    <mergeCell ref="B171:F171"/>
    <mergeCell ref="A28:C28"/>
    <mergeCell ref="A57:C57"/>
    <mergeCell ref="A189:C189"/>
    <mergeCell ref="A190:D190"/>
    <mergeCell ref="D179:E179"/>
    <mergeCell ref="A166:B166"/>
    <mergeCell ref="D173:E173"/>
    <mergeCell ref="D174:E174"/>
    <mergeCell ref="D178:E178"/>
    <mergeCell ref="A159:B159"/>
    <mergeCell ref="A160:B160"/>
    <mergeCell ref="A161:B161"/>
    <mergeCell ref="A162:B162"/>
    <mergeCell ref="A163:B163"/>
    <mergeCell ref="A164:B164"/>
    <mergeCell ref="A168:B168"/>
    <mergeCell ref="A167:B167"/>
    <mergeCell ref="A165:B165"/>
    <mergeCell ref="A187:D187"/>
    <mergeCell ref="D175:E175"/>
    <mergeCell ref="B176:E176"/>
    <mergeCell ref="D177:E177"/>
    <mergeCell ref="B180:E180"/>
  </mergeCells>
  <pageMargins left="0.7" right="0.7" top="0.4" bottom="0.4" header="0.3" footer="0.3"/>
  <pageSetup orientation="portrait" r:id="rId1"/>
  <rowBreaks count="2" manualBreakCount="2">
    <brk id="29" max="16383" man="1"/>
    <brk id="58" max="16383" man="1"/>
  </rowBreaks>
  <ignoredErrors>
    <ignoredError sqref="D20:F20 F22 F49 F51 F183"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view="pageLayout" zoomScale="90" zoomScaleNormal="100" zoomScalePageLayoutView="90" workbookViewId="0">
      <selection activeCell="K1" sqref="K1"/>
    </sheetView>
  </sheetViews>
  <sheetFormatPr defaultRowHeight="15" x14ac:dyDescent="0.25"/>
  <cols>
    <col min="1" max="1" width="3.7109375" customWidth="1"/>
    <col min="4" max="4" width="6.85546875" customWidth="1"/>
    <col min="5" max="6" width="5.140625" customWidth="1"/>
    <col min="7" max="7" width="11.7109375" customWidth="1"/>
    <col min="8" max="8" width="14" customWidth="1"/>
    <col min="9" max="10" width="12.7109375" customWidth="1"/>
  </cols>
  <sheetData>
    <row r="1" spans="1:10" ht="20.25" customHeight="1" x14ac:dyDescent="0.25">
      <c r="D1" s="78" t="s">
        <v>254</v>
      </c>
      <c r="E1" s="54"/>
      <c r="F1" s="54"/>
      <c r="G1" s="54"/>
      <c r="H1" s="54"/>
      <c r="I1" s="54"/>
      <c r="J1" s="54"/>
    </row>
    <row r="2" spans="1:10" ht="14.45" customHeight="1" x14ac:dyDescent="0.25">
      <c r="D2" s="55"/>
      <c r="E2" s="55"/>
      <c r="F2" s="55"/>
      <c r="G2" s="55"/>
      <c r="H2" s="55"/>
      <c r="I2" s="55"/>
      <c r="J2" s="55"/>
    </row>
    <row r="3" spans="1:10" x14ac:dyDescent="0.25">
      <c r="A3" s="252" t="s">
        <v>203</v>
      </c>
      <c r="B3" s="253"/>
      <c r="C3" s="254"/>
      <c r="D3" s="254"/>
      <c r="E3" s="254"/>
      <c r="F3" s="254"/>
      <c r="G3" s="254"/>
      <c r="H3" s="80" t="s">
        <v>205</v>
      </c>
      <c r="I3" s="257"/>
      <c r="J3" s="189"/>
    </row>
    <row r="4" spans="1:10" x14ac:dyDescent="0.25">
      <c r="A4" s="5"/>
      <c r="C4" s="255"/>
      <c r="D4" s="255"/>
      <c r="E4" s="255"/>
      <c r="F4" s="255"/>
      <c r="G4" s="255"/>
      <c r="H4" s="80" t="s">
        <v>204</v>
      </c>
      <c r="I4" s="257"/>
      <c r="J4" s="189"/>
    </row>
    <row r="5" spans="1:10" x14ac:dyDescent="0.25">
      <c r="A5" s="46"/>
      <c r="B5" s="47"/>
      <c r="C5" s="256"/>
      <c r="D5" s="256"/>
      <c r="E5" s="256"/>
      <c r="F5" s="256"/>
      <c r="G5" s="256"/>
      <c r="H5" s="45"/>
      <c r="I5" s="257"/>
      <c r="J5" s="189"/>
    </row>
    <row r="6" spans="1:10" x14ac:dyDescent="0.25">
      <c r="A6" s="252" t="s">
        <v>206</v>
      </c>
      <c r="B6" s="253"/>
      <c r="C6" s="254"/>
      <c r="D6" s="254"/>
      <c r="E6" s="254"/>
      <c r="F6" s="254"/>
      <c r="G6" s="254"/>
      <c r="H6" s="81" t="s">
        <v>207</v>
      </c>
      <c r="I6" s="258"/>
      <c r="J6" s="259"/>
    </row>
    <row r="7" spans="1:10" x14ac:dyDescent="0.25">
      <c r="A7" s="5"/>
      <c r="C7" s="255"/>
      <c r="D7" s="255"/>
      <c r="E7" s="255"/>
      <c r="F7" s="255"/>
      <c r="G7" s="255"/>
      <c r="H7" s="5"/>
      <c r="I7" s="260"/>
      <c r="J7" s="261"/>
    </row>
    <row r="8" spans="1:10" x14ac:dyDescent="0.25">
      <c r="A8" s="46"/>
      <c r="B8" s="47"/>
      <c r="C8" s="256"/>
      <c r="D8" s="256"/>
      <c r="E8" s="256"/>
      <c r="F8" s="256"/>
      <c r="G8" s="256"/>
      <c r="H8" s="46"/>
      <c r="I8" s="262"/>
      <c r="J8" s="263"/>
    </row>
    <row r="9" spans="1:10" ht="26.25" customHeight="1" x14ac:dyDescent="0.25">
      <c r="A9" s="289" t="s">
        <v>208</v>
      </c>
      <c r="B9" s="267" t="s">
        <v>209</v>
      </c>
      <c r="C9" s="268"/>
      <c r="D9" s="268"/>
      <c r="E9" s="117" t="s">
        <v>210</v>
      </c>
      <c r="F9" s="117" t="s">
        <v>211</v>
      </c>
      <c r="G9" s="120" t="s">
        <v>252</v>
      </c>
      <c r="H9" s="120" t="s">
        <v>212</v>
      </c>
      <c r="I9" s="117" t="s">
        <v>270</v>
      </c>
      <c r="J9" s="83" t="s">
        <v>213</v>
      </c>
    </row>
    <row r="10" spans="1:10" ht="19.899999999999999" customHeight="1" x14ac:dyDescent="0.25">
      <c r="A10" s="48">
        <v>1</v>
      </c>
      <c r="B10" s="265"/>
      <c r="C10" s="266"/>
      <c r="D10" s="266"/>
      <c r="E10" s="49"/>
      <c r="F10" s="49"/>
      <c r="G10" s="50"/>
      <c r="H10" s="50"/>
      <c r="I10" s="51">
        <f t="shared" ref="I10:I19" si="0">E10*G10</f>
        <v>0</v>
      </c>
      <c r="J10" s="52">
        <f t="shared" ref="J10:J19" si="1">E10*H10</f>
        <v>0</v>
      </c>
    </row>
    <row r="11" spans="1:10" ht="19.899999999999999" customHeight="1" x14ac:dyDescent="0.25">
      <c r="A11" s="48">
        <v>2</v>
      </c>
      <c r="B11" s="265"/>
      <c r="C11" s="266"/>
      <c r="D11" s="266"/>
      <c r="E11" s="49"/>
      <c r="F11" s="49"/>
      <c r="G11" s="50"/>
      <c r="H11" s="50"/>
      <c r="I11" s="51">
        <f t="shared" si="0"/>
        <v>0</v>
      </c>
      <c r="J11" s="52">
        <f t="shared" si="1"/>
        <v>0</v>
      </c>
    </row>
    <row r="12" spans="1:10" ht="19.899999999999999" customHeight="1" x14ac:dyDescent="0.25">
      <c r="A12" s="48">
        <v>3</v>
      </c>
      <c r="B12" s="265"/>
      <c r="C12" s="266"/>
      <c r="D12" s="266"/>
      <c r="E12" s="49"/>
      <c r="F12" s="49"/>
      <c r="G12" s="50"/>
      <c r="H12" s="50"/>
      <c r="I12" s="51">
        <f t="shared" si="0"/>
        <v>0</v>
      </c>
      <c r="J12" s="52">
        <f t="shared" si="1"/>
        <v>0</v>
      </c>
    </row>
    <row r="13" spans="1:10" ht="19.899999999999999" customHeight="1" x14ac:dyDescent="0.25">
      <c r="A13" s="48">
        <v>4</v>
      </c>
      <c r="B13" s="265"/>
      <c r="C13" s="266"/>
      <c r="D13" s="266"/>
      <c r="E13" s="49"/>
      <c r="F13" s="49"/>
      <c r="G13" s="50"/>
      <c r="H13" s="50"/>
      <c r="I13" s="51">
        <f t="shared" si="0"/>
        <v>0</v>
      </c>
      <c r="J13" s="52">
        <f t="shared" si="1"/>
        <v>0</v>
      </c>
    </row>
    <row r="14" spans="1:10" ht="19.899999999999999" customHeight="1" x14ac:dyDescent="0.25">
      <c r="A14" s="48">
        <v>5</v>
      </c>
      <c r="B14" s="265"/>
      <c r="C14" s="266"/>
      <c r="D14" s="266"/>
      <c r="E14" s="49"/>
      <c r="F14" s="49"/>
      <c r="G14" s="50"/>
      <c r="H14" s="50"/>
      <c r="I14" s="51">
        <f t="shared" si="0"/>
        <v>0</v>
      </c>
      <c r="J14" s="52">
        <f t="shared" si="1"/>
        <v>0</v>
      </c>
    </row>
    <row r="15" spans="1:10" ht="19.899999999999999" customHeight="1" x14ac:dyDescent="0.25">
      <c r="A15" s="48">
        <v>6</v>
      </c>
      <c r="B15" s="265"/>
      <c r="C15" s="266"/>
      <c r="D15" s="266"/>
      <c r="E15" s="49"/>
      <c r="F15" s="49"/>
      <c r="G15" s="50"/>
      <c r="H15" s="50"/>
      <c r="I15" s="51">
        <f t="shared" si="0"/>
        <v>0</v>
      </c>
      <c r="J15" s="52">
        <f t="shared" si="1"/>
        <v>0</v>
      </c>
    </row>
    <row r="16" spans="1:10" ht="19.899999999999999" customHeight="1" x14ac:dyDescent="0.25">
      <c r="A16" s="48">
        <v>7</v>
      </c>
      <c r="B16" s="265"/>
      <c r="C16" s="266"/>
      <c r="D16" s="266"/>
      <c r="E16" s="49"/>
      <c r="F16" s="49"/>
      <c r="G16" s="50"/>
      <c r="H16" s="50"/>
      <c r="I16" s="51">
        <f t="shared" si="0"/>
        <v>0</v>
      </c>
      <c r="J16" s="52">
        <f t="shared" si="1"/>
        <v>0</v>
      </c>
    </row>
    <row r="17" spans="1:10" ht="19.899999999999999" customHeight="1" x14ac:dyDescent="0.25">
      <c r="A17" s="48">
        <v>8</v>
      </c>
      <c r="B17" s="265"/>
      <c r="C17" s="266"/>
      <c r="D17" s="266"/>
      <c r="E17" s="49"/>
      <c r="F17" s="49"/>
      <c r="G17" s="50"/>
      <c r="H17" s="50"/>
      <c r="I17" s="51">
        <f t="shared" si="0"/>
        <v>0</v>
      </c>
      <c r="J17" s="52">
        <f t="shared" si="1"/>
        <v>0</v>
      </c>
    </row>
    <row r="18" spans="1:10" ht="19.899999999999999" customHeight="1" x14ac:dyDescent="0.25">
      <c r="A18" s="48">
        <v>9</v>
      </c>
      <c r="B18" s="265"/>
      <c r="C18" s="266"/>
      <c r="D18" s="266"/>
      <c r="E18" s="49"/>
      <c r="F18" s="49"/>
      <c r="G18" s="50"/>
      <c r="H18" s="50"/>
      <c r="I18" s="51">
        <f t="shared" si="0"/>
        <v>0</v>
      </c>
      <c r="J18" s="52">
        <f t="shared" si="1"/>
        <v>0</v>
      </c>
    </row>
    <row r="19" spans="1:10" ht="19.899999999999999" customHeight="1" x14ac:dyDescent="0.25">
      <c r="A19" s="48">
        <v>10</v>
      </c>
      <c r="B19" s="265"/>
      <c r="C19" s="266"/>
      <c r="D19" s="266"/>
      <c r="E19" s="49"/>
      <c r="F19" s="49"/>
      <c r="G19" s="50"/>
      <c r="H19" s="50"/>
      <c r="I19" s="51">
        <f t="shared" si="0"/>
        <v>0</v>
      </c>
      <c r="J19" s="52">
        <f t="shared" si="1"/>
        <v>0</v>
      </c>
    </row>
    <row r="20" spans="1:10" ht="19.899999999999999" customHeight="1" x14ac:dyDescent="0.25">
      <c r="G20" s="247" t="s">
        <v>214</v>
      </c>
      <c r="H20" s="247"/>
      <c r="I20" s="285">
        <f>SUM(I10:I19)</f>
        <v>0</v>
      </c>
      <c r="J20" s="53">
        <f>SUM(J10:J19)</f>
        <v>0</v>
      </c>
    </row>
    <row r="21" spans="1:10" ht="19.899999999999999" customHeight="1" x14ac:dyDescent="0.25">
      <c r="G21" s="248" t="s">
        <v>215</v>
      </c>
      <c r="H21" s="247"/>
      <c r="J21" s="286">
        <f>J20-I20</f>
        <v>0</v>
      </c>
    </row>
    <row r="22" spans="1:10" s="39" customFormat="1" ht="19.899999999999999" customHeight="1" x14ac:dyDescent="0.25">
      <c r="G22" s="249" t="s">
        <v>137</v>
      </c>
      <c r="H22" s="249"/>
      <c r="J22" s="287">
        <f>J21*0.045</f>
        <v>0</v>
      </c>
    </row>
    <row r="23" spans="1:10" s="39" customFormat="1" ht="19.899999999999999" customHeight="1" x14ac:dyDescent="0.25">
      <c r="G23" s="250" t="s">
        <v>49</v>
      </c>
      <c r="H23" s="250"/>
      <c r="J23" s="287">
        <f>J21+J22</f>
        <v>0</v>
      </c>
    </row>
    <row r="24" spans="1:10" s="39" customFormat="1" ht="19.899999999999999" customHeight="1" x14ac:dyDescent="0.25">
      <c r="G24" s="251" t="s">
        <v>50</v>
      </c>
      <c r="H24" s="251"/>
      <c r="I24" s="69"/>
      <c r="J24" s="287">
        <f>J23*0.13</f>
        <v>0</v>
      </c>
    </row>
    <row r="25" spans="1:10" ht="19.899999999999999" customHeight="1" x14ac:dyDescent="0.25">
      <c r="G25" s="246" t="s">
        <v>136</v>
      </c>
      <c r="H25" s="246"/>
      <c r="J25" s="288">
        <f>J23+J24</f>
        <v>0</v>
      </c>
    </row>
    <row r="26" spans="1:10" ht="28.35" customHeight="1" x14ac:dyDescent="0.25">
      <c r="G26" s="269" t="s">
        <v>216</v>
      </c>
      <c r="H26" s="269"/>
    </row>
    <row r="28" spans="1:10" ht="36.950000000000003" customHeight="1" x14ac:dyDescent="0.25">
      <c r="B28" s="23"/>
    </row>
    <row r="29" spans="1:10" ht="37.35" customHeight="1" x14ac:dyDescent="0.25">
      <c r="A29" s="264" t="s">
        <v>52</v>
      </c>
      <c r="B29" s="264"/>
      <c r="C29" s="264"/>
      <c r="D29" s="264"/>
    </row>
    <row r="30" spans="1:10" ht="36.950000000000003" customHeight="1" x14ac:dyDescent="0.25"/>
  </sheetData>
  <mergeCells count="27">
    <mergeCell ref="A6:B6"/>
    <mergeCell ref="C6:G8"/>
    <mergeCell ref="I6:J8"/>
    <mergeCell ref="A29:D29"/>
    <mergeCell ref="B11:D11"/>
    <mergeCell ref="B12:D12"/>
    <mergeCell ref="B13:D13"/>
    <mergeCell ref="B14:D14"/>
    <mergeCell ref="B9:D9"/>
    <mergeCell ref="B10:D10"/>
    <mergeCell ref="G26:H26"/>
    <mergeCell ref="B15:D15"/>
    <mergeCell ref="B16:D16"/>
    <mergeCell ref="B17:D17"/>
    <mergeCell ref="B18:D18"/>
    <mergeCell ref="B19:D19"/>
    <mergeCell ref="A3:B3"/>
    <mergeCell ref="C3:G5"/>
    <mergeCell ref="I3:J3"/>
    <mergeCell ref="I4:J4"/>
    <mergeCell ref="I5:J5"/>
    <mergeCell ref="G25:H25"/>
    <mergeCell ref="G20:H20"/>
    <mergeCell ref="G21:H21"/>
    <mergeCell ref="G22:H22"/>
    <mergeCell ref="G23:H23"/>
    <mergeCell ref="G24:H24"/>
  </mergeCells>
  <pageMargins left="0.7" right="0.7" top="0.4" bottom="0.4" header="0.3" footer="0.3"/>
  <pageSetup orientation="portrait" r:id="rId1"/>
  <ignoredErrors>
    <ignoredError sqref="J24"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view="pageLayout" zoomScale="90" zoomScaleNormal="100" zoomScalePageLayoutView="90" workbookViewId="0">
      <selection activeCell="O2" sqref="O2"/>
    </sheetView>
  </sheetViews>
  <sheetFormatPr defaultRowHeight="15" x14ac:dyDescent="0.25"/>
  <cols>
    <col min="1" max="1" width="3.7109375" customWidth="1"/>
    <col min="4" max="4" width="6.85546875" customWidth="1"/>
    <col min="5" max="6" width="5.140625" customWidth="1"/>
    <col min="7" max="7" width="11.5703125" customWidth="1"/>
    <col min="8" max="8" width="13.5703125" customWidth="1"/>
    <col min="9" max="10" width="12.7109375" customWidth="1"/>
  </cols>
  <sheetData>
    <row r="1" spans="1:10" s="75" customFormat="1" ht="20.25" customHeight="1" x14ac:dyDescent="0.25">
      <c r="D1" s="78" t="s">
        <v>239</v>
      </c>
      <c r="E1" s="78"/>
      <c r="F1" s="78"/>
      <c r="G1" s="78"/>
      <c r="H1" s="78"/>
      <c r="I1" s="78"/>
      <c r="J1" s="78"/>
    </row>
    <row r="2" spans="1:10" s="75" customFormat="1" ht="14.45" customHeight="1" x14ac:dyDescent="0.25">
      <c r="D2" s="79"/>
      <c r="E2" s="79"/>
      <c r="F2" s="79"/>
      <c r="G2" s="79"/>
      <c r="H2" s="79"/>
      <c r="I2" s="79"/>
      <c r="J2" s="79"/>
    </row>
    <row r="3" spans="1:10" x14ac:dyDescent="0.25">
      <c r="A3" s="252" t="s">
        <v>203</v>
      </c>
      <c r="B3" s="253"/>
      <c r="C3" s="254"/>
      <c r="D3" s="254"/>
      <c r="E3" s="254"/>
      <c r="F3" s="254"/>
      <c r="G3" s="254"/>
      <c r="H3" s="80" t="s">
        <v>205</v>
      </c>
      <c r="I3" s="257"/>
      <c r="J3" s="189"/>
    </row>
    <row r="4" spans="1:10" x14ac:dyDescent="0.25">
      <c r="A4" s="5"/>
      <c r="C4" s="255"/>
      <c r="D4" s="255"/>
      <c r="E4" s="255"/>
      <c r="F4" s="255"/>
      <c r="G4" s="255"/>
      <c r="H4" s="80" t="s">
        <v>204</v>
      </c>
      <c r="I4" s="257"/>
      <c r="J4" s="189"/>
    </row>
    <row r="5" spans="1:10" x14ac:dyDescent="0.25">
      <c r="A5" s="46"/>
      <c r="B5" s="47"/>
      <c r="C5" s="256"/>
      <c r="D5" s="256"/>
      <c r="E5" s="256"/>
      <c r="F5" s="256"/>
      <c r="G5" s="256"/>
      <c r="H5" s="45"/>
      <c r="I5" s="257"/>
      <c r="J5" s="189"/>
    </row>
    <row r="6" spans="1:10" x14ac:dyDescent="0.25">
      <c r="A6" s="252" t="s">
        <v>206</v>
      </c>
      <c r="B6" s="253"/>
      <c r="C6" s="254"/>
      <c r="D6" s="254"/>
      <c r="E6" s="254"/>
      <c r="F6" s="254"/>
      <c r="G6" s="254"/>
      <c r="H6" s="81" t="s">
        <v>207</v>
      </c>
      <c r="I6" s="258"/>
      <c r="J6" s="259"/>
    </row>
    <row r="7" spans="1:10" x14ac:dyDescent="0.25">
      <c r="A7" s="5"/>
      <c r="C7" s="255"/>
      <c r="D7" s="255"/>
      <c r="E7" s="255"/>
      <c r="F7" s="255"/>
      <c r="G7" s="255"/>
      <c r="H7" s="5"/>
      <c r="I7" s="260"/>
      <c r="J7" s="261"/>
    </row>
    <row r="8" spans="1:10" x14ac:dyDescent="0.25">
      <c r="A8" s="46"/>
      <c r="B8" s="47"/>
      <c r="C8" s="256"/>
      <c r="D8" s="256"/>
      <c r="E8" s="256"/>
      <c r="F8" s="256"/>
      <c r="G8" s="256"/>
      <c r="H8" s="46"/>
      <c r="I8" s="262"/>
      <c r="J8" s="263"/>
    </row>
    <row r="9" spans="1:10" s="75" customFormat="1" ht="25.5" customHeight="1" x14ac:dyDescent="0.25">
      <c r="A9" s="289" t="s">
        <v>208</v>
      </c>
      <c r="B9" s="267" t="s">
        <v>209</v>
      </c>
      <c r="C9" s="268"/>
      <c r="D9" s="268"/>
      <c r="E9" s="117" t="s">
        <v>210</v>
      </c>
      <c r="F9" s="117" t="s">
        <v>211</v>
      </c>
      <c r="G9" s="117" t="s">
        <v>252</v>
      </c>
      <c r="H9" s="117" t="s">
        <v>212</v>
      </c>
      <c r="I9" s="117" t="s">
        <v>270</v>
      </c>
      <c r="J9" s="83" t="s">
        <v>213</v>
      </c>
    </row>
    <row r="10" spans="1:10" ht="19.899999999999999" customHeight="1" x14ac:dyDescent="0.25">
      <c r="A10" s="48">
        <v>1</v>
      </c>
      <c r="B10" s="265"/>
      <c r="C10" s="266"/>
      <c r="D10" s="266"/>
      <c r="E10" s="49"/>
      <c r="F10" s="49"/>
      <c r="G10" s="50"/>
      <c r="H10" s="50"/>
      <c r="I10" s="51">
        <f t="shared" ref="I10" si="0">E10*G10</f>
        <v>0</v>
      </c>
      <c r="J10" s="52">
        <f t="shared" ref="J10" si="1">E10*H10</f>
        <v>0</v>
      </c>
    </row>
    <row r="11" spans="1:10" ht="19.899999999999999" customHeight="1" x14ac:dyDescent="0.25">
      <c r="A11" s="48">
        <v>2</v>
      </c>
      <c r="B11" s="265"/>
      <c r="C11" s="266"/>
      <c r="D11" s="266"/>
      <c r="E11" s="49"/>
      <c r="F11" s="49"/>
      <c r="G11" s="50"/>
      <c r="H11" s="50"/>
      <c r="I11" s="51">
        <f t="shared" ref="I11:I19" si="2">E11*G11</f>
        <v>0</v>
      </c>
      <c r="J11" s="52">
        <f t="shared" ref="J11:J19" si="3">E11*H11</f>
        <v>0</v>
      </c>
    </row>
    <row r="12" spans="1:10" ht="19.899999999999999" customHeight="1" x14ac:dyDescent="0.25">
      <c r="A12" s="48">
        <v>3</v>
      </c>
      <c r="B12" s="265"/>
      <c r="C12" s="266"/>
      <c r="D12" s="266"/>
      <c r="E12" s="49"/>
      <c r="F12" s="49"/>
      <c r="G12" s="50"/>
      <c r="H12" s="50"/>
      <c r="I12" s="51">
        <f t="shared" si="2"/>
        <v>0</v>
      </c>
      <c r="J12" s="52">
        <f t="shared" si="3"/>
        <v>0</v>
      </c>
    </row>
    <row r="13" spans="1:10" ht="19.899999999999999" customHeight="1" x14ac:dyDescent="0.25">
      <c r="A13" s="48">
        <v>4</v>
      </c>
      <c r="B13" s="265"/>
      <c r="C13" s="266"/>
      <c r="D13" s="266"/>
      <c r="E13" s="49"/>
      <c r="F13" s="49"/>
      <c r="G13" s="50"/>
      <c r="H13" s="50"/>
      <c r="I13" s="51">
        <f t="shared" si="2"/>
        <v>0</v>
      </c>
      <c r="J13" s="52">
        <f t="shared" si="3"/>
        <v>0</v>
      </c>
    </row>
    <row r="14" spans="1:10" ht="19.899999999999999" customHeight="1" x14ac:dyDescent="0.25">
      <c r="A14" s="48">
        <v>5</v>
      </c>
      <c r="B14" s="265"/>
      <c r="C14" s="266"/>
      <c r="D14" s="266"/>
      <c r="E14" s="49"/>
      <c r="F14" s="49"/>
      <c r="G14" s="50"/>
      <c r="H14" s="50"/>
      <c r="I14" s="51">
        <f t="shared" si="2"/>
        <v>0</v>
      </c>
      <c r="J14" s="52">
        <f t="shared" si="3"/>
        <v>0</v>
      </c>
    </row>
    <row r="15" spans="1:10" ht="19.899999999999999" customHeight="1" x14ac:dyDescent="0.25">
      <c r="A15" s="48">
        <v>6</v>
      </c>
      <c r="B15" s="265"/>
      <c r="C15" s="266"/>
      <c r="D15" s="266"/>
      <c r="E15" s="49"/>
      <c r="F15" s="49"/>
      <c r="G15" s="50"/>
      <c r="H15" s="50"/>
      <c r="I15" s="51">
        <f t="shared" si="2"/>
        <v>0</v>
      </c>
      <c r="J15" s="52">
        <f t="shared" si="3"/>
        <v>0</v>
      </c>
    </row>
    <row r="16" spans="1:10" ht="19.899999999999999" customHeight="1" x14ac:dyDescent="0.25">
      <c r="A16" s="48">
        <v>7</v>
      </c>
      <c r="B16" s="265"/>
      <c r="C16" s="266"/>
      <c r="D16" s="266"/>
      <c r="E16" s="49"/>
      <c r="F16" s="49"/>
      <c r="G16" s="50"/>
      <c r="H16" s="50"/>
      <c r="I16" s="51">
        <f t="shared" si="2"/>
        <v>0</v>
      </c>
      <c r="J16" s="52">
        <f t="shared" si="3"/>
        <v>0</v>
      </c>
    </row>
    <row r="17" spans="1:10" ht="19.899999999999999" customHeight="1" x14ac:dyDescent="0.25">
      <c r="A17" s="48">
        <v>8</v>
      </c>
      <c r="B17" s="265"/>
      <c r="C17" s="266"/>
      <c r="D17" s="266"/>
      <c r="E17" s="49"/>
      <c r="F17" s="49"/>
      <c r="G17" s="50"/>
      <c r="H17" s="50"/>
      <c r="I17" s="51">
        <f t="shared" si="2"/>
        <v>0</v>
      </c>
      <c r="J17" s="52">
        <f t="shared" si="3"/>
        <v>0</v>
      </c>
    </row>
    <row r="18" spans="1:10" ht="19.899999999999999" customHeight="1" x14ac:dyDescent="0.25">
      <c r="A18" s="48">
        <v>9</v>
      </c>
      <c r="B18" s="265"/>
      <c r="C18" s="266"/>
      <c r="D18" s="266"/>
      <c r="E18" s="49"/>
      <c r="F18" s="49"/>
      <c r="G18" s="50"/>
      <c r="H18" s="50"/>
      <c r="I18" s="51">
        <f t="shared" si="2"/>
        <v>0</v>
      </c>
      <c r="J18" s="52">
        <f t="shared" si="3"/>
        <v>0</v>
      </c>
    </row>
    <row r="19" spans="1:10" ht="19.899999999999999" customHeight="1" x14ac:dyDescent="0.25">
      <c r="A19" s="48">
        <v>10</v>
      </c>
      <c r="B19" s="265"/>
      <c r="C19" s="266"/>
      <c r="D19" s="266"/>
      <c r="E19" s="49"/>
      <c r="F19" s="49"/>
      <c r="G19" s="50"/>
      <c r="H19" s="50"/>
      <c r="I19" s="51">
        <f t="shared" si="2"/>
        <v>0</v>
      </c>
      <c r="J19" s="52">
        <f t="shared" si="3"/>
        <v>0</v>
      </c>
    </row>
    <row r="20" spans="1:10" ht="19.899999999999999" customHeight="1" x14ac:dyDescent="0.25">
      <c r="G20" s="247" t="s">
        <v>214</v>
      </c>
      <c r="H20" s="247"/>
      <c r="I20" s="284">
        <f>SUM(I10:I19)</f>
        <v>0</v>
      </c>
      <c r="J20" s="74">
        <f>SUM(J10:J19)</f>
        <v>0</v>
      </c>
    </row>
    <row r="21" spans="1:10" ht="19.899999999999999" customHeight="1" x14ac:dyDescent="0.25">
      <c r="G21" s="248" t="s">
        <v>215</v>
      </c>
      <c r="H21" s="247"/>
      <c r="I21" s="75"/>
      <c r="J21" s="281">
        <f>J20-I20</f>
        <v>0</v>
      </c>
    </row>
    <row r="22" spans="1:10" s="39" customFormat="1" ht="19.899999999999999" customHeight="1" x14ac:dyDescent="0.25">
      <c r="G22" s="249" t="s">
        <v>137</v>
      </c>
      <c r="H22" s="249"/>
      <c r="I22" s="76"/>
      <c r="J22" s="282">
        <f>J21*0.045</f>
        <v>0</v>
      </c>
    </row>
    <row r="23" spans="1:10" s="39" customFormat="1" ht="19.899999999999999" customHeight="1" x14ac:dyDescent="0.25">
      <c r="G23" s="250" t="s">
        <v>49</v>
      </c>
      <c r="H23" s="250"/>
      <c r="I23" s="76"/>
      <c r="J23" s="282">
        <f>J21+J22</f>
        <v>0</v>
      </c>
    </row>
    <row r="24" spans="1:10" s="39" customFormat="1" ht="19.899999999999999" customHeight="1" x14ac:dyDescent="0.25">
      <c r="G24" s="249" t="s">
        <v>50</v>
      </c>
      <c r="H24" s="250"/>
      <c r="I24" s="77"/>
      <c r="J24" s="282">
        <f>J23*0.13</f>
        <v>0</v>
      </c>
    </row>
    <row r="25" spans="1:10" ht="19.899999999999999" customHeight="1" x14ac:dyDescent="0.25">
      <c r="G25" s="246" t="s">
        <v>136</v>
      </c>
      <c r="H25" s="246"/>
      <c r="I25" s="75"/>
      <c r="J25" s="283">
        <f>J23+J24</f>
        <v>0</v>
      </c>
    </row>
    <row r="26" spans="1:10" ht="28.35" customHeight="1" x14ac:dyDescent="0.25">
      <c r="G26" s="269" t="s">
        <v>216</v>
      </c>
      <c r="H26" s="269"/>
    </row>
    <row r="28" spans="1:10" ht="36.950000000000003" customHeight="1" x14ac:dyDescent="0.25">
      <c r="B28" s="23"/>
    </row>
    <row r="29" spans="1:10" ht="37.35" customHeight="1" x14ac:dyDescent="0.25">
      <c r="A29" s="264" t="s">
        <v>52</v>
      </c>
      <c r="B29" s="264"/>
      <c r="C29" s="264"/>
      <c r="D29" s="264"/>
    </row>
    <row r="30" spans="1:10" ht="36.950000000000003" customHeight="1" x14ac:dyDescent="0.25"/>
  </sheetData>
  <mergeCells count="27">
    <mergeCell ref="A3:B3"/>
    <mergeCell ref="C3:G5"/>
    <mergeCell ref="I3:J3"/>
    <mergeCell ref="I4:J4"/>
    <mergeCell ref="I5:J5"/>
    <mergeCell ref="B17:D17"/>
    <mergeCell ref="A6:B6"/>
    <mergeCell ref="C6:G8"/>
    <mergeCell ref="I6:J8"/>
    <mergeCell ref="B9:D9"/>
    <mergeCell ref="B10:D10"/>
    <mergeCell ref="B11:D11"/>
    <mergeCell ref="B12:D12"/>
    <mergeCell ref="B13:D13"/>
    <mergeCell ref="B14:D14"/>
    <mergeCell ref="B15:D15"/>
    <mergeCell ref="B16:D16"/>
    <mergeCell ref="G24:H24"/>
    <mergeCell ref="G25:H25"/>
    <mergeCell ref="G26:H26"/>
    <mergeCell ref="A29:D29"/>
    <mergeCell ref="B18:D18"/>
    <mergeCell ref="B19:D19"/>
    <mergeCell ref="G20:H20"/>
    <mergeCell ref="G21:H21"/>
    <mergeCell ref="G22:H22"/>
    <mergeCell ref="G23:H23"/>
  </mergeCells>
  <pageMargins left="0.7" right="0.7" top="0.4" bottom="0.4" header="0.3" footer="0.3"/>
  <pageSetup orientation="portrait" r:id="rId1"/>
  <ignoredErrors>
    <ignoredError sqref="J24"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view="pageLayout" zoomScale="90" zoomScaleNormal="100" zoomScalePageLayoutView="90" workbookViewId="0">
      <selection activeCell="R12" sqref="R12"/>
    </sheetView>
  </sheetViews>
  <sheetFormatPr defaultRowHeight="15" x14ac:dyDescent="0.25"/>
  <cols>
    <col min="1" max="1" width="3.7109375" customWidth="1"/>
    <col min="4" max="4" width="6.85546875" customWidth="1"/>
    <col min="5" max="6" width="5.140625" customWidth="1"/>
    <col min="7" max="7" width="11.28515625" customWidth="1"/>
    <col min="8" max="8" width="13.85546875" customWidth="1"/>
    <col min="9" max="10" width="12.7109375" customWidth="1"/>
  </cols>
  <sheetData>
    <row r="1" spans="1:10" s="75" customFormat="1" ht="20.25" customHeight="1" x14ac:dyDescent="0.25">
      <c r="D1" s="78" t="s">
        <v>238</v>
      </c>
      <c r="E1" s="78"/>
      <c r="F1" s="78"/>
      <c r="G1" s="78"/>
      <c r="H1" s="78"/>
      <c r="I1" s="78"/>
      <c r="J1" s="78"/>
    </row>
    <row r="2" spans="1:10" s="75" customFormat="1" ht="14.45" customHeight="1" x14ac:dyDescent="0.25">
      <c r="D2" s="79"/>
      <c r="E2" s="79"/>
      <c r="F2" s="79"/>
      <c r="G2" s="79"/>
      <c r="H2" s="79"/>
      <c r="I2" s="79"/>
      <c r="J2" s="79"/>
    </row>
    <row r="3" spans="1:10" x14ac:dyDescent="0.25">
      <c r="A3" s="252" t="s">
        <v>203</v>
      </c>
      <c r="B3" s="253"/>
      <c r="C3" s="254"/>
      <c r="D3" s="254"/>
      <c r="E3" s="254"/>
      <c r="F3" s="254"/>
      <c r="G3" s="254"/>
      <c r="H3" s="80" t="s">
        <v>205</v>
      </c>
      <c r="I3" s="257"/>
      <c r="J3" s="189"/>
    </row>
    <row r="4" spans="1:10" x14ac:dyDescent="0.25">
      <c r="A4" s="5"/>
      <c r="C4" s="255"/>
      <c r="D4" s="255"/>
      <c r="E4" s="255"/>
      <c r="F4" s="255"/>
      <c r="G4" s="255"/>
      <c r="H4" s="80" t="s">
        <v>204</v>
      </c>
      <c r="I4" s="257"/>
      <c r="J4" s="189"/>
    </row>
    <row r="5" spans="1:10" x14ac:dyDescent="0.25">
      <c r="A5" s="46"/>
      <c r="B5" s="47"/>
      <c r="C5" s="256"/>
      <c r="D5" s="256"/>
      <c r="E5" s="256"/>
      <c r="F5" s="256"/>
      <c r="G5" s="256"/>
      <c r="H5" s="45"/>
      <c r="I5" s="257"/>
      <c r="J5" s="189"/>
    </row>
    <row r="6" spans="1:10" x14ac:dyDescent="0.25">
      <c r="A6" s="252" t="s">
        <v>206</v>
      </c>
      <c r="B6" s="253"/>
      <c r="C6" s="254"/>
      <c r="D6" s="254"/>
      <c r="E6" s="254"/>
      <c r="F6" s="254"/>
      <c r="G6" s="254"/>
      <c r="H6" s="81" t="s">
        <v>207</v>
      </c>
      <c r="I6" s="258"/>
      <c r="J6" s="259"/>
    </row>
    <row r="7" spans="1:10" x14ac:dyDescent="0.25">
      <c r="A7" s="5"/>
      <c r="C7" s="255"/>
      <c r="D7" s="255"/>
      <c r="E7" s="255"/>
      <c r="F7" s="255"/>
      <c r="G7" s="255"/>
      <c r="H7" s="5"/>
      <c r="I7" s="260"/>
      <c r="J7" s="261"/>
    </row>
    <row r="8" spans="1:10" x14ac:dyDescent="0.25">
      <c r="A8" s="46"/>
      <c r="B8" s="47"/>
      <c r="C8" s="256"/>
      <c r="D8" s="256"/>
      <c r="E8" s="256"/>
      <c r="F8" s="256"/>
      <c r="G8" s="256"/>
      <c r="H8" s="46"/>
      <c r="I8" s="262"/>
      <c r="J8" s="263"/>
    </row>
    <row r="9" spans="1:10" s="75" customFormat="1" ht="27" customHeight="1" x14ac:dyDescent="0.25">
      <c r="A9" s="289" t="s">
        <v>208</v>
      </c>
      <c r="B9" s="267" t="s">
        <v>209</v>
      </c>
      <c r="C9" s="268"/>
      <c r="D9" s="268"/>
      <c r="E9" s="82" t="s">
        <v>210</v>
      </c>
      <c r="F9" s="82" t="s">
        <v>211</v>
      </c>
      <c r="G9" s="82" t="s">
        <v>252</v>
      </c>
      <c r="H9" s="82" t="s">
        <v>212</v>
      </c>
      <c r="I9" s="82" t="s">
        <v>270</v>
      </c>
      <c r="J9" s="83" t="s">
        <v>213</v>
      </c>
    </row>
    <row r="10" spans="1:10" ht="19.899999999999999" customHeight="1" x14ac:dyDescent="0.25">
      <c r="A10" s="48">
        <v>1</v>
      </c>
      <c r="B10" s="265"/>
      <c r="C10" s="266"/>
      <c r="D10" s="266"/>
      <c r="E10" s="49"/>
      <c r="F10" s="49"/>
      <c r="G10" s="50"/>
      <c r="H10" s="50"/>
      <c r="I10" s="51">
        <f t="shared" ref="I10:I19" si="0">E10*G10</f>
        <v>0</v>
      </c>
      <c r="J10" s="52">
        <f t="shared" ref="J10:J19" si="1">E10*H10</f>
        <v>0</v>
      </c>
    </row>
    <row r="11" spans="1:10" ht="19.899999999999999" customHeight="1" x14ac:dyDescent="0.25">
      <c r="A11" s="48">
        <v>2</v>
      </c>
      <c r="B11" s="265"/>
      <c r="C11" s="266"/>
      <c r="D11" s="266"/>
      <c r="E11" s="49"/>
      <c r="F11" s="49"/>
      <c r="G11" s="50"/>
      <c r="H11" s="50"/>
      <c r="I11" s="51">
        <f t="shared" si="0"/>
        <v>0</v>
      </c>
      <c r="J11" s="52">
        <f t="shared" si="1"/>
        <v>0</v>
      </c>
    </row>
    <row r="12" spans="1:10" ht="19.899999999999999" customHeight="1" x14ac:dyDescent="0.25">
      <c r="A12" s="48">
        <v>3</v>
      </c>
      <c r="B12" s="265"/>
      <c r="C12" s="266"/>
      <c r="D12" s="266"/>
      <c r="E12" s="49"/>
      <c r="F12" s="49"/>
      <c r="G12" s="50"/>
      <c r="H12" s="50"/>
      <c r="I12" s="51">
        <f t="shared" si="0"/>
        <v>0</v>
      </c>
      <c r="J12" s="52">
        <f t="shared" si="1"/>
        <v>0</v>
      </c>
    </row>
    <row r="13" spans="1:10" ht="19.899999999999999" customHeight="1" x14ac:dyDescent="0.25">
      <c r="A13" s="48">
        <v>4</v>
      </c>
      <c r="B13" s="265"/>
      <c r="C13" s="266"/>
      <c r="D13" s="266"/>
      <c r="E13" s="49"/>
      <c r="F13" s="49"/>
      <c r="G13" s="50"/>
      <c r="H13" s="50"/>
      <c r="I13" s="51">
        <f t="shared" si="0"/>
        <v>0</v>
      </c>
      <c r="J13" s="52">
        <f t="shared" si="1"/>
        <v>0</v>
      </c>
    </row>
    <row r="14" spans="1:10" ht="19.899999999999999" customHeight="1" x14ac:dyDescent="0.25">
      <c r="A14" s="48">
        <v>5</v>
      </c>
      <c r="B14" s="265"/>
      <c r="C14" s="266"/>
      <c r="D14" s="266"/>
      <c r="E14" s="49"/>
      <c r="F14" s="49"/>
      <c r="G14" s="50"/>
      <c r="H14" s="50"/>
      <c r="I14" s="51">
        <f t="shared" si="0"/>
        <v>0</v>
      </c>
      <c r="J14" s="52">
        <f t="shared" si="1"/>
        <v>0</v>
      </c>
    </row>
    <row r="15" spans="1:10" ht="19.899999999999999" customHeight="1" x14ac:dyDescent="0.25">
      <c r="A15" s="48">
        <v>6</v>
      </c>
      <c r="B15" s="265"/>
      <c r="C15" s="266"/>
      <c r="D15" s="266"/>
      <c r="E15" s="49"/>
      <c r="F15" s="49"/>
      <c r="G15" s="50"/>
      <c r="H15" s="50"/>
      <c r="I15" s="51">
        <f t="shared" si="0"/>
        <v>0</v>
      </c>
      <c r="J15" s="52">
        <f t="shared" si="1"/>
        <v>0</v>
      </c>
    </row>
    <row r="16" spans="1:10" ht="19.899999999999999" customHeight="1" x14ac:dyDescent="0.25">
      <c r="A16" s="48">
        <v>7</v>
      </c>
      <c r="B16" s="265"/>
      <c r="C16" s="266"/>
      <c r="D16" s="266"/>
      <c r="E16" s="49"/>
      <c r="F16" s="49"/>
      <c r="G16" s="50"/>
      <c r="H16" s="50"/>
      <c r="I16" s="51">
        <f t="shared" si="0"/>
        <v>0</v>
      </c>
      <c r="J16" s="52">
        <f t="shared" si="1"/>
        <v>0</v>
      </c>
    </row>
    <row r="17" spans="1:10" ht="19.899999999999999" customHeight="1" x14ac:dyDescent="0.25">
      <c r="A17" s="48">
        <v>8</v>
      </c>
      <c r="B17" s="265"/>
      <c r="C17" s="266"/>
      <c r="D17" s="266"/>
      <c r="E17" s="49"/>
      <c r="F17" s="49"/>
      <c r="G17" s="50"/>
      <c r="H17" s="50"/>
      <c r="I17" s="51">
        <f t="shared" si="0"/>
        <v>0</v>
      </c>
      <c r="J17" s="52">
        <f t="shared" si="1"/>
        <v>0</v>
      </c>
    </row>
    <row r="18" spans="1:10" ht="19.899999999999999" customHeight="1" x14ac:dyDescent="0.25">
      <c r="A18" s="48">
        <v>9</v>
      </c>
      <c r="B18" s="265"/>
      <c r="C18" s="266"/>
      <c r="D18" s="266"/>
      <c r="E18" s="49"/>
      <c r="F18" s="49"/>
      <c r="G18" s="50"/>
      <c r="H18" s="50"/>
      <c r="I18" s="51">
        <f t="shared" si="0"/>
        <v>0</v>
      </c>
      <c r="J18" s="52">
        <f t="shared" si="1"/>
        <v>0</v>
      </c>
    </row>
    <row r="19" spans="1:10" ht="19.899999999999999" customHeight="1" x14ac:dyDescent="0.25">
      <c r="A19" s="48">
        <v>10</v>
      </c>
      <c r="B19" s="265"/>
      <c r="C19" s="266"/>
      <c r="D19" s="266"/>
      <c r="E19" s="49"/>
      <c r="F19" s="49"/>
      <c r="G19" s="50"/>
      <c r="H19" s="50"/>
      <c r="I19" s="51">
        <f t="shared" si="0"/>
        <v>0</v>
      </c>
      <c r="J19" s="52">
        <f t="shared" si="1"/>
        <v>0</v>
      </c>
    </row>
    <row r="20" spans="1:10" ht="19.899999999999999" customHeight="1" x14ac:dyDescent="0.25">
      <c r="G20" s="275" t="s">
        <v>214</v>
      </c>
      <c r="H20" s="275"/>
      <c r="I20" s="284">
        <f>SUM(I10:I19)</f>
        <v>0</v>
      </c>
      <c r="J20" s="74">
        <f>SUM(J10:J19)</f>
        <v>0</v>
      </c>
    </row>
    <row r="21" spans="1:10" ht="19.899999999999999" customHeight="1" x14ac:dyDescent="0.25">
      <c r="G21" s="276" t="s">
        <v>215</v>
      </c>
      <c r="H21" s="275"/>
      <c r="I21" s="75"/>
      <c r="J21" s="281">
        <f>J20-I20</f>
        <v>0</v>
      </c>
    </row>
    <row r="22" spans="1:10" s="39" customFormat="1" ht="19.899999999999999" customHeight="1" x14ac:dyDescent="0.25">
      <c r="G22" s="270" t="s">
        <v>137</v>
      </c>
      <c r="H22" s="270"/>
      <c r="I22" s="76"/>
      <c r="J22" s="282">
        <f>J21*0.045</f>
        <v>0</v>
      </c>
    </row>
    <row r="23" spans="1:10" s="39" customFormat="1" ht="19.899999999999999" customHeight="1" x14ac:dyDescent="0.25">
      <c r="G23" s="271" t="s">
        <v>49</v>
      </c>
      <c r="H23" s="271"/>
      <c r="I23" s="76"/>
      <c r="J23" s="282">
        <f>J21+J22</f>
        <v>0</v>
      </c>
    </row>
    <row r="24" spans="1:10" s="39" customFormat="1" ht="19.899999999999999" customHeight="1" x14ac:dyDescent="0.25">
      <c r="G24" s="270" t="s">
        <v>50</v>
      </c>
      <c r="H24" s="271"/>
      <c r="I24" s="77"/>
      <c r="J24" s="282">
        <f>J23*0.13</f>
        <v>0</v>
      </c>
    </row>
    <row r="25" spans="1:10" ht="19.899999999999999" customHeight="1" x14ac:dyDescent="0.25">
      <c r="G25" s="272" t="s">
        <v>136</v>
      </c>
      <c r="H25" s="272"/>
      <c r="I25" s="75"/>
      <c r="J25" s="283">
        <f>J23+J24</f>
        <v>0</v>
      </c>
    </row>
    <row r="26" spans="1:10" ht="28.35" customHeight="1" x14ac:dyDescent="0.25">
      <c r="G26" s="273" t="s">
        <v>216</v>
      </c>
      <c r="H26" s="273"/>
      <c r="I26" s="75"/>
      <c r="J26" s="75"/>
    </row>
    <row r="28" spans="1:10" ht="36.950000000000003" customHeight="1" x14ac:dyDescent="0.25">
      <c r="B28" s="23"/>
    </row>
    <row r="29" spans="1:10" ht="37.35" customHeight="1" x14ac:dyDescent="0.25">
      <c r="A29" s="274" t="s">
        <v>52</v>
      </c>
      <c r="B29" s="274"/>
      <c r="C29" s="274"/>
      <c r="D29" s="274"/>
    </row>
    <row r="30" spans="1:10" ht="36.950000000000003" customHeight="1" x14ac:dyDescent="0.25"/>
  </sheetData>
  <mergeCells count="27">
    <mergeCell ref="A3:B3"/>
    <mergeCell ref="C3:G5"/>
    <mergeCell ref="I3:J3"/>
    <mergeCell ref="I4:J4"/>
    <mergeCell ref="I5:J5"/>
    <mergeCell ref="B17:D17"/>
    <mergeCell ref="A6:B6"/>
    <mergeCell ref="C6:G8"/>
    <mergeCell ref="I6:J8"/>
    <mergeCell ref="B9:D9"/>
    <mergeCell ref="B10:D10"/>
    <mergeCell ref="B11:D11"/>
    <mergeCell ref="B12:D12"/>
    <mergeCell ref="B13:D13"/>
    <mergeCell ref="B14:D14"/>
    <mergeCell ref="B15:D15"/>
    <mergeCell ref="B16:D16"/>
    <mergeCell ref="G24:H24"/>
    <mergeCell ref="G25:H25"/>
    <mergeCell ref="G26:H26"/>
    <mergeCell ref="A29:D29"/>
    <mergeCell ref="B18:D18"/>
    <mergeCell ref="B19:D19"/>
    <mergeCell ref="G20:H20"/>
    <mergeCell ref="G21:H21"/>
    <mergeCell ref="G22:H22"/>
    <mergeCell ref="G23:H23"/>
  </mergeCells>
  <pageMargins left="0.7" right="0.7" top="0.4" bottom="0.4" header="0.3" footer="0.3"/>
  <pageSetup orientation="portrait" r:id="rId1"/>
  <ignoredErrors>
    <ignoredError sqref="J24"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view="pageLayout" zoomScale="90" zoomScaleNormal="100" zoomScalePageLayoutView="90" workbookViewId="0">
      <selection activeCell="L8" sqref="L8"/>
    </sheetView>
  </sheetViews>
  <sheetFormatPr defaultRowHeight="15" x14ac:dyDescent="0.25"/>
  <cols>
    <col min="1" max="1" width="15.7109375" customWidth="1"/>
    <col min="2" max="2" width="24.28515625" customWidth="1"/>
    <col min="3" max="4" width="10.7109375" customWidth="1"/>
    <col min="5" max="5" width="13.28515625" customWidth="1"/>
    <col min="6" max="6" width="15.7109375" customWidth="1"/>
  </cols>
  <sheetData>
    <row r="1" spans="1:13" ht="15.75" x14ac:dyDescent="0.25">
      <c r="A1" s="179" t="s">
        <v>223</v>
      </c>
      <c r="B1" s="180"/>
      <c r="C1" s="180"/>
      <c r="D1" s="180"/>
      <c r="E1" s="180"/>
      <c r="F1" s="181"/>
    </row>
    <row r="2" spans="1:13" ht="15.75" customHeight="1" x14ac:dyDescent="0.25">
      <c r="A2" s="182" t="s">
        <v>232</v>
      </c>
      <c r="B2" s="183"/>
      <c r="C2" s="183"/>
      <c r="D2" s="183"/>
      <c r="E2" s="183"/>
      <c r="F2" s="184"/>
    </row>
    <row r="3" spans="1:13" ht="15.75" customHeight="1" x14ac:dyDescent="0.25">
      <c r="A3" s="185" t="s">
        <v>240</v>
      </c>
      <c r="B3" s="186"/>
      <c r="C3" s="186"/>
      <c r="D3" s="186"/>
      <c r="E3" s="186"/>
      <c r="F3" s="187"/>
    </row>
    <row r="4" spans="1:13" s="75" customFormat="1" ht="35.1" customHeight="1" x14ac:dyDescent="0.25">
      <c r="A4" s="84" t="s">
        <v>2</v>
      </c>
      <c r="B4" s="171"/>
      <c r="C4" s="171"/>
      <c r="D4" s="85" t="s">
        <v>83</v>
      </c>
      <c r="E4" s="188"/>
      <c r="F4" s="189"/>
    </row>
    <row r="5" spans="1:13" ht="24.95" customHeight="1" x14ac:dyDescent="0.25">
      <c r="A5" s="84" t="s">
        <v>3</v>
      </c>
      <c r="B5" s="171"/>
      <c r="C5" s="171"/>
      <c r="D5" s="171"/>
      <c r="E5" s="171"/>
      <c r="F5" s="171"/>
    </row>
    <row r="6" spans="1:13" ht="24.95" customHeight="1" x14ac:dyDescent="0.25">
      <c r="A6" s="84" t="s">
        <v>4</v>
      </c>
      <c r="B6" s="171"/>
      <c r="C6" s="171"/>
      <c r="D6" s="171"/>
      <c r="E6" s="171"/>
      <c r="F6" s="171"/>
      <c r="K6" s="28"/>
      <c r="L6" s="29"/>
      <c r="M6" s="29"/>
    </row>
    <row r="7" spans="1:13" ht="24.95" customHeight="1" x14ac:dyDescent="0.25">
      <c r="A7" s="123" t="s">
        <v>84</v>
      </c>
      <c r="B7" s="171"/>
      <c r="C7" s="171"/>
      <c r="D7" s="84" t="s">
        <v>5</v>
      </c>
      <c r="E7" s="171"/>
      <c r="F7" s="171"/>
    </row>
    <row r="8" spans="1:13" ht="24.95" customHeight="1" x14ac:dyDescent="0.25">
      <c r="A8" s="123" t="s">
        <v>6</v>
      </c>
      <c r="B8" s="171"/>
      <c r="C8" s="171"/>
      <c r="D8" s="84" t="s">
        <v>7</v>
      </c>
      <c r="E8" s="171"/>
      <c r="F8" s="171"/>
    </row>
    <row r="9" spans="1:13" ht="24.95" customHeight="1" x14ac:dyDescent="0.25">
      <c r="A9" s="123" t="s">
        <v>4</v>
      </c>
      <c r="B9" s="178"/>
      <c r="C9" s="178"/>
      <c r="D9" s="84" t="s">
        <v>8</v>
      </c>
      <c r="E9" s="171"/>
      <c r="F9" s="171"/>
    </row>
    <row r="10" spans="1:13" ht="24.95" customHeight="1" x14ac:dyDescent="0.25">
      <c r="A10" s="123" t="s">
        <v>84</v>
      </c>
      <c r="B10" s="171"/>
      <c r="C10" s="171"/>
      <c r="D10" s="84" t="s">
        <v>5</v>
      </c>
      <c r="E10" s="171"/>
      <c r="F10" s="171"/>
    </row>
    <row r="11" spans="1:13" ht="24.95" customHeight="1" x14ac:dyDescent="0.25">
      <c r="A11" s="123" t="s">
        <v>9</v>
      </c>
      <c r="B11" s="171"/>
      <c r="C11" s="171"/>
      <c r="D11" s="84" t="s">
        <v>10</v>
      </c>
      <c r="E11" s="171"/>
      <c r="F11" s="171"/>
    </row>
    <row r="12" spans="1:13" ht="26.1" customHeight="1" x14ac:dyDescent="0.25">
      <c r="F12" s="137" t="s">
        <v>224</v>
      </c>
    </row>
    <row r="13" spans="1:13" ht="26.1" customHeight="1" x14ac:dyDescent="0.25">
      <c r="A13" s="136" t="s">
        <v>225</v>
      </c>
      <c r="B13" s="279" t="s">
        <v>228</v>
      </c>
      <c r="C13" s="280"/>
      <c r="D13" s="280"/>
      <c r="E13" s="280"/>
      <c r="F13" s="138">
        <f>'Developer Costs'!$F$93</f>
        <v>0</v>
      </c>
    </row>
    <row r="14" spans="1:13" ht="26.1" customHeight="1" x14ac:dyDescent="0.25">
      <c r="F14" s="121"/>
    </row>
    <row r="15" spans="1:13" ht="26.1" customHeight="1" x14ac:dyDescent="0.25">
      <c r="A15" s="136" t="s">
        <v>227</v>
      </c>
      <c r="B15" s="279" t="s">
        <v>226</v>
      </c>
      <c r="C15" s="279"/>
      <c r="D15" s="279"/>
      <c r="E15" s="279"/>
      <c r="F15" s="138">
        <f>'Developer Costs'!$F$170</f>
        <v>0</v>
      </c>
    </row>
    <row r="16" spans="1:13" ht="26.1" customHeight="1" x14ac:dyDescent="0.25">
      <c r="F16" s="121"/>
    </row>
    <row r="17" spans="1:6" ht="26.1" customHeight="1" x14ac:dyDescent="0.25">
      <c r="A17" s="136" t="s">
        <v>229</v>
      </c>
      <c r="B17" s="279" t="s">
        <v>230</v>
      </c>
      <c r="C17" s="279"/>
      <c r="D17" s="279"/>
      <c r="E17" s="279"/>
      <c r="F17" s="138">
        <f>'Developer Costs'!$F$234</f>
        <v>0</v>
      </c>
    </row>
    <row r="18" spans="1:6" ht="26.1" customHeight="1" x14ac:dyDescent="0.25">
      <c r="F18" s="121"/>
    </row>
    <row r="19" spans="1:6" s="110" customFormat="1" ht="26.1" customHeight="1" x14ac:dyDescent="0.25">
      <c r="E19" s="135" t="s">
        <v>271</v>
      </c>
      <c r="F19" s="139">
        <f>F13+F15+F17</f>
        <v>0</v>
      </c>
    </row>
    <row r="20" spans="1:6" s="110" customFormat="1" ht="15.75" x14ac:dyDescent="0.25">
      <c r="A20" s="118"/>
      <c r="B20" s="119"/>
      <c r="C20" s="119"/>
      <c r="D20" s="119"/>
      <c r="E20" s="119"/>
      <c r="F20" s="115"/>
    </row>
    <row r="21" spans="1:6" s="110" customFormat="1" ht="15.75" x14ac:dyDescent="0.25">
      <c r="A21" s="277" t="s">
        <v>279</v>
      </c>
      <c r="B21" s="278"/>
      <c r="C21" s="278"/>
      <c r="D21" s="278"/>
      <c r="E21" s="278"/>
      <c r="F21" s="140">
        <f>'Developer Costs'!$F$95</f>
        <v>0</v>
      </c>
    </row>
    <row r="22" spans="1:6" s="116" customFormat="1" ht="15.75" x14ac:dyDescent="0.25">
      <c r="A22" s="113"/>
      <c r="B22" s="114"/>
      <c r="C22" s="114"/>
      <c r="D22" s="114"/>
      <c r="E22" s="114"/>
      <c r="F22" s="115"/>
    </row>
    <row r="23" spans="1:6" s="110" customFormat="1" ht="15.75" x14ac:dyDescent="0.25">
      <c r="A23" s="277" t="s">
        <v>222</v>
      </c>
      <c r="B23" s="278"/>
      <c r="C23" s="278"/>
      <c r="D23" s="278"/>
      <c r="E23" s="278"/>
      <c r="F23" s="140">
        <f>'Developer Costs'!$F$96</f>
        <v>0</v>
      </c>
    </row>
    <row r="24" spans="1:6" s="110" customFormat="1" ht="15.75" x14ac:dyDescent="0.25">
      <c r="A24" s="111"/>
      <c r="B24" s="112"/>
      <c r="C24" s="112"/>
      <c r="D24" s="112"/>
      <c r="E24" s="112"/>
      <c r="F24" s="115"/>
    </row>
    <row r="25" spans="1:6" ht="26.1" customHeight="1" x14ac:dyDescent="0.25">
      <c r="A25" s="136" t="s">
        <v>231</v>
      </c>
      <c r="B25" s="279" t="s">
        <v>253</v>
      </c>
      <c r="C25" s="279"/>
      <c r="D25" s="279"/>
      <c r="E25" s="279"/>
      <c r="F25" s="138">
        <f>'Developer Costs'!$F$301</f>
        <v>0</v>
      </c>
    </row>
    <row r="26" spans="1:6" ht="26.1" customHeight="1" x14ac:dyDescent="0.25">
      <c r="F26" s="121"/>
    </row>
    <row r="27" spans="1:6" s="110" customFormat="1" ht="26.1" customHeight="1" x14ac:dyDescent="0.25">
      <c r="B27" s="122"/>
      <c r="C27" s="122"/>
      <c r="E27" s="135" t="s">
        <v>276</v>
      </c>
      <c r="F27" s="139">
        <f>F19+F21+F23+F25</f>
        <v>0</v>
      </c>
    </row>
    <row r="28" spans="1:6" x14ac:dyDescent="0.25">
      <c r="F28" s="121"/>
    </row>
    <row r="29" spans="1:6" s="110" customFormat="1" ht="15.75" x14ac:dyDescent="0.25">
      <c r="A29" s="277" t="s">
        <v>94</v>
      </c>
      <c r="B29" s="278"/>
      <c r="C29" s="278"/>
      <c r="D29" s="278"/>
      <c r="E29" s="278"/>
      <c r="F29" s="140">
        <f>'Developer Costs'!$F$97</f>
        <v>0</v>
      </c>
    </row>
    <row r="30" spans="1:6" s="110" customFormat="1" ht="15.75" x14ac:dyDescent="0.25">
      <c r="A30" s="111"/>
      <c r="B30" s="112"/>
      <c r="C30" s="112"/>
      <c r="D30" s="112"/>
      <c r="E30" s="112"/>
      <c r="F30" s="115"/>
    </row>
    <row r="31" spans="1:6" s="110" customFormat="1" ht="15.75" x14ac:dyDescent="0.25">
      <c r="A31" s="277" t="s">
        <v>95</v>
      </c>
      <c r="B31" s="278"/>
      <c r="C31" s="278"/>
      <c r="D31" s="278"/>
      <c r="E31" s="278"/>
      <c r="F31" s="140">
        <f>'Developer Costs'!$F$98</f>
        <v>0</v>
      </c>
    </row>
    <row r="32" spans="1:6" x14ac:dyDescent="0.25">
      <c r="F32" s="121"/>
    </row>
    <row r="33" spans="5:6" s="110" customFormat="1" ht="15.75" x14ac:dyDescent="0.25">
      <c r="E33" s="135" t="s">
        <v>266</v>
      </c>
      <c r="F33" s="141">
        <f>SUM(F21:F32)</f>
        <v>0</v>
      </c>
    </row>
  </sheetData>
  <mergeCells count="25">
    <mergeCell ref="B13:E13"/>
    <mergeCell ref="B15:E15"/>
    <mergeCell ref="B17:E17"/>
    <mergeCell ref="B25:E25"/>
    <mergeCell ref="A1:F1"/>
    <mergeCell ref="A2:F2"/>
    <mergeCell ref="A3:F3"/>
    <mergeCell ref="B4:C4"/>
    <mergeCell ref="E4:F4"/>
    <mergeCell ref="A21:E21"/>
    <mergeCell ref="A23:E23"/>
    <mergeCell ref="A29:E29"/>
    <mergeCell ref="A31:E31"/>
    <mergeCell ref="B5:F5"/>
    <mergeCell ref="B10:C10"/>
    <mergeCell ref="E10:F10"/>
    <mergeCell ref="B11:C11"/>
    <mergeCell ref="E11:F11"/>
    <mergeCell ref="B6:F6"/>
    <mergeCell ref="B7:C7"/>
    <mergeCell ref="E7:F7"/>
    <mergeCell ref="B8:C8"/>
    <mergeCell ref="E8:F8"/>
    <mergeCell ref="B9:C9"/>
    <mergeCell ref="E9:F9"/>
  </mergeCells>
  <pageMargins left="0.7" right="0.7" top="0.4" bottom="0.4"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tabSelected="1" view="pageLayout" zoomScale="90" zoomScaleNormal="100" zoomScalePageLayoutView="90" workbookViewId="0">
      <selection activeCell="K4" sqref="K4"/>
    </sheetView>
  </sheetViews>
  <sheetFormatPr defaultRowHeight="15" x14ac:dyDescent="0.25"/>
  <cols>
    <col min="1" max="1" width="15.7109375" customWidth="1"/>
    <col min="2" max="2" width="24.28515625" customWidth="1"/>
    <col min="3" max="4" width="10.7109375" customWidth="1"/>
    <col min="5" max="5" width="13.28515625" customWidth="1"/>
    <col min="6" max="6" width="15.7109375" customWidth="1"/>
  </cols>
  <sheetData>
    <row r="1" spans="1:13" ht="15.75" x14ac:dyDescent="0.25">
      <c r="A1" s="179" t="s">
        <v>223</v>
      </c>
      <c r="B1" s="180"/>
      <c r="C1" s="180"/>
      <c r="D1" s="180"/>
      <c r="E1" s="180"/>
      <c r="F1" s="181"/>
    </row>
    <row r="2" spans="1:13" ht="15.75" customHeight="1" x14ac:dyDescent="0.25">
      <c r="A2" s="182" t="s">
        <v>267</v>
      </c>
      <c r="B2" s="183"/>
      <c r="C2" s="183"/>
      <c r="D2" s="183"/>
      <c r="E2" s="183"/>
      <c r="F2" s="184"/>
    </row>
    <row r="3" spans="1:13" ht="15.75" customHeight="1" x14ac:dyDescent="0.25">
      <c r="A3" s="185" t="s">
        <v>240</v>
      </c>
      <c r="B3" s="186"/>
      <c r="C3" s="186"/>
      <c r="D3" s="186"/>
      <c r="E3" s="186"/>
      <c r="F3" s="187"/>
    </row>
    <row r="4" spans="1:13" s="75" customFormat="1" ht="35.1" customHeight="1" x14ac:dyDescent="0.25">
      <c r="A4" s="84" t="s">
        <v>2</v>
      </c>
      <c r="B4" s="171"/>
      <c r="C4" s="171"/>
      <c r="D4" s="85" t="s">
        <v>83</v>
      </c>
      <c r="E4" s="188"/>
      <c r="F4" s="189"/>
    </row>
    <row r="5" spans="1:13" ht="24.95" customHeight="1" x14ac:dyDescent="0.25">
      <c r="A5" s="84" t="s">
        <v>3</v>
      </c>
      <c r="B5" s="171"/>
      <c r="C5" s="171"/>
      <c r="D5" s="171"/>
      <c r="E5" s="171"/>
      <c r="F5" s="171"/>
    </row>
    <row r="6" spans="1:13" ht="24.95" customHeight="1" x14ac:dyDescent="0.25">
      <c r="A6" s="84" t="s">
        <v>4</v>
      </c>
      <c r="B6" s="171"/>
      <c r="C6" s="171"/>
      <c r="D6" s="171"/>
      <c r="E6" s="171"/>
      <c r="F6" s="171"/>
      <c r="K6" s="28"/>
      <c r="L6" s="29"/>
      <c r="M6" s="29"/>
    </row>
    <row r="7" spans="1:13" ht="24.95" customHeight="1" x14ac:dyDescent="0.25">
      <c r="A7" s="123" t="s">
        <v>84</v>
      </c>
      <c r="B7" s="171"/>
      <c r="C7" s="171"/>
      <c r="D7" s="84" t="s">
        <v>5</v>
      </c>
      <c r="E7" s="171"/>
      <c r="F7" s="171"/>
    </row>
    <row r="8" spans="1:13" ht="24.95" customHeight="1" x14ac:dyDescent="0.25">
      <c r="A8" s="123" t="s">
        <v>6</v>
      </c>
      <c r="B8" s="171"/>
      <c r="C8" s="171"/>
      <c r="D8" s="84" t="s">
        <v>7</v>
      </c>
      <c r="E8" s="171"/>
      <c r="F8" s="171"/>
    </row>
    <row r="9" spans="1:13" ht="24.95" customHeight="1" x14ac:dyDescent="0.25">
      <c r="A9" s="123" t="s">
        <v>4</v>
      </c>
      <c r="B9" s="178"/>
      <c r="C9" s="178"/>
      <c r="D9" s="84" t="s">
        <v>8</v>
      </c>
      <c r="E9" s="171"/>
      <c r="F9" s="171"/>
    </row>
    <row r="10" spans="1:13" ht="24.95" customHeight="1" x14ac:dyDescent="0.25">
      <c r="A10" s="123" t="s">
        <v>84</v>
      </c>
      <c r="B10" s="171"/>
      <c r="C10" s="171"/>
      <c r="D10" s="84" t="s">
        <v>5</v>
      </c>
      <c r="E10" s="171"/>
      <c r="F10" s="171"/>
    </row>
    <row r="11" spans="1:13" ht="24.95" customHeight="1" x14ac:dyDescent="0.25">
      <c r="A11" s="123" t="s">
        <v>9</v>
      </c>
      <c r="B11" s="171"/>
      <c r="C11" s="171"/>
      <c r="D11" s="84" t="s">
        <v>10</v>
      </c>
      <c r="E11" s="171"/>
      <c r="F11" s="171"/>
    </row>
    <row r="12" spans="1:13" ht="26.1" customHeight="1" x14ac:dyDescent="0.25">
      <c r="F12" s="137" t="s">
        <v>224</v>
      </c>
    </row>
    <row r="13" spans="1:13" ht="26.1" customHeight="1" x14ac:dyDescent="0.25">
      <c r="A13" s="247" t="s">
        <v>226</v>
      </c>
      <c r="B13" s="247"/>
      <c r="C13" s="247"/>
      <c r="D13" s="247"/>
      <c r="E13" s="86"/>
      <c r="F13" s="138">
        <f>'Town Costs'!$F$23</f>
        <v>0</v>
      </c>
    </row>
    <row r="14" spans="1:13" ht="26.1" customHeight="1" x14ac:dyDescent="0.25">
      <c r="F14" s="121"/>
    </row>
    <row r="15" spans="1:13" ht="26.1" customHeight="1" x14ac:dyDescent="0.25">
      <c r="A15" s="247" t="s">
        <v>230</v>
      </c>
      <c r="B15" s="247"/>
      <c r="C15" s="247"/>
      <c r="D15" s="247"/>
      <c r="F15" s="138">
        <f>'Town Costs'!$F$52</f>
        <v>0</v>
      </c>
    </row>
    <row r="16" spans="1:13" ht="26.1" customHeight="1" x14ac:dyDescent="0.25">
      <c r="F16" s="121"/>
    </row>
    <row r="17" spans="1:6" ht="26.1" customHeight="1" x14ac:dyDescent="0.25">
      <c r="A17" s="142" t="s">
        <v>268</v>
      </c>
      <c r="F17" s="138">
        <f>'Town Costs'!$F$184</f>
        <v>0</v>
      </c>
    </row>
    <row r="18" spans="1:6" ht="26.1" customHeight="1" x14ac:dyDescent="0.25">
      <c r="F18" s="121"/>
    </row>
    <row r="19" spans="1:6" s="110" customFormat="1" ht="26.1" customHeight="1" x14ac:dyDescent="0.25">
      <c r="D19" s="210" t="s">
        <v>266</v>
      </c>
      <c r="E19" s="210"/>
      <c r="F19" s="139">
        <f>SUM(F13:F18)</f>
        <v>0</v>
      </c>
    </row>
  </sheetData>
  <mergeCells count="20">
    <mergeCell ref="B9:C9"/>
    <mergeCell ref="E9:F9"/>
    <mergeCell ref="A1:F1"/>
    <mergeCell ref="A2:F2"/>
    <mergeCell ref="A3:F3"/>
    <mergeCell ref="B4:C4"/>
    <mergeCell ref="E4:F4"/>
    <mergeCell ref="B5:F5"/>
    <mergeCell ref="B6:F6"/>
    <mergeCell ref="B7:C7"/>
    <mergeCell ref="E7:F7"/>
    <mergeCell ref="B8:C8"/>
    <mergeCell ref="E8:F8"/>
    <mergeCell ref="A15:D15"/>
    <mergeCell ref="D19:E19"/>
    <mergeCell ref="B10:C10"/>
    <mergeCell ref="E10:F10"/>
    <mergeCell ref="B11:C11"/>
    <mergeCell ref="E11:F11"/>
    <mergeCell ref="A13:D13"/>
  </mergeCells>
  <pageMargins left="0.7" right="0.7" top="0.4" bottom="0.4"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Developer Costs</vt:lpstr>
      <vt:lpstr>Town Costs</vt:lpstr>
      <vt:lpstr>Addendum-SWM</vt:lpstr>
      <vt:lpstr>Addendum-Open Space</vt:lpstr>
      <vt:lpstr>Addendum-Parkland </vt:lpstr>
      <vt:lpstr>Summary - Developer Costs</vt:lpstr>
      <vt:lpstr>Summary - Town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Li</dc:creator>
  <cp:lastModifiedBy>Sophia Marcon</cp:lastModifiedBy>
  <cp:lastPrinted>2025-04-22T16:16:23Z</cp:lastPrinted>
  <dcterms:created xsi:type="dcterms:W3CDTF">2023-09-29T13:15:09Z</dcterms:created>
  <dcterms:modified xsi:type="dcterms:W3CDTF">2025-04-22T19:50:16Z</dcterms:modified>
</cp:coreProperties>
</file>